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525" tabRatio="641" firstSheet="1" activeTab="1"/>
  </bookViews>
  <sheets>
    <sheet name="CS" sheetId="3" state="hidden" r:id="rId1"/>
    <sheet name="村级组织运转" sheetId="56" r:id="rId2"/>
    <sheet name="文化传媒教育事务" sheetId="5" r:id="rId3"/>
    <sheet name="优化营商环境" sheetId="6" r:id="rId4"/>
    <sheet name="业务往来" sheetId="7" r:id="rId5"/>
    <sheet name="农林水事务" sheetId="8" r:id="rId6"/>
    <sheet name="卫生健康事务" sheetId="10" r:id="rId7"/>
    <sheet name="社会保障和就业" sheetId="12" r:id="rId8"/>
    <sheet name="国防动员" sheetId="13" r:id="rId9"/>
    <sheet name="节能环保" sheetId="14" r:id="rId10"/>
    <sheet name="基层争先创优" sheetId="15" r:id="rId11"/>
    <sheet name="灾害防治及应急管理" sheetId="16" r:id="rId12"/>
    <sheet name="脱贫攻坚衔接乡村振兴" sheetId="17" r:id="rId13"/>
    <sheet name="城乡社区支出" sheetId="19" r:id="rId14"/>
    <sheet name="一般公共服务" sheetId="20" r:id="rId15"/>
  </sheets>
  <definedNames>
    <definedName name="_xlnm._FilterDatabase" localSheetId="0" hidden="1">CS!$A$1:$BR$1835</definedName>
    <definedName name="_xlnm.Print_Area" localSheetId="1">村级组织运转!$A$1:$H$110</definedName>
    <definedName name="_xlnm.Print_Area" localSheetId="10">基层争先创优!$A$1:$H$130</definedName>
    <definedName name="_xlnm.Print_Area" localSheetId="11">灾害防治及应急管理!$A$1:$H$109</definedName>
    <definedName name="_xlnm.Print_Area" localSheetId="12">脱贫攻坚衔接乡村振兴!$A$1:$H$107</definedName>
    <definedName name="_xlnm.Print_Area" localSheetId="13">城乡社区支出!$A$1:$H$112</definedName>
    <definedName name="_xlnm.Print_Area" localSheetId="14">一般公共服务!$A$1:$H$109</definedName>
    <definedName name="_xlnm.Print_Area" localSheetId="2">文化传媒教育事务!$A$1:$H$105</definedName>
    <definedName name="_xlnm.Print_Area" localSheetId="3">优化营商环境!$A$1:$H$111</definedName>
    <definedName name="_xlnm.Print_Area" localSheetId="4">业务往来!$A$1:$H$107</definedName>
    <definedName name="_xlnm.Print_Area" localSheetId="5">农林水事务!$A$1:$H$109</definedName>
    <definedName name="_xlnm.Print_Area" localSheetId="6">卫生健康事务!$A$1:$H$112</definedName>
    <definedName name="_xlnm.Print_Area" localSheetId="7">社会保障和就业!$A$1:$H$109</definedName>
    <definedName name="_xlnm.Print_Area" localSheetId="8">国防动员!$A$1:$H$107</definedName>
    <definedName name="_xlnm.Print_Area" localSheetId="9">节能环保!$A$1:$H$112</definedName>
  </definedNames>
  <calcPr calcId="191029"/>
  <customWorkbookViews>
    <customWorkbookView name="项目申报" guid="{73369590-0CA6-4A31-A9D2-F00EB5BD9F93}" maximized="1" xWindow="-4" yWindow="-4" windowWidth="1928" windowHeight="106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comments10.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comments11.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comments12.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comments13.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comments14.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comments2.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comments3.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comments4.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comments5.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comments6.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comments7.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comments8.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comments9.xml><?xml version="1.0" encoding="utf-8"?>
<comments xmlns="http://schemas.openxmlformats.org/spreadsheetml/2006/main">
  <authors>
    <author>作者</author>
  </authors>
  <commentList>
    <comment ref="A1" authorId="0">
      <text>
        <r>
          <rPr>
            <b/>
            <sz val="16"/>
            <color indexed="10"/>
            <rFont val="宋体"/>
            <charset val="134"/>
          </rPr>
          <t>做为公开绩效附表时先隐藏或删除封面后再另存为PDF</t>
        </r>
      </text>
    </comment>
    <comment ref="D4" authorId="0">
      <text>
        <r>
          <rPr>
            <b/>
            <sz val="16"/>
            <color indexed="10"/>
            <rFont val="宋体"/>
            <charset val="134"/>
          </rPr>
          <t>更改工作表名称，自动对应提取二级项目名称</t>
        </r>
      </text>
    </comment>
  </commentList>
</comments>
</file>

<file path=xl/sharedStrings.xml><?xml version="1.0" encoding="utf-8"?>
<sst xmlns="http://schemas.openxmlformats.org/spreadsheetml/2006/main" count="10725" uniqueCount="5854">
  <si>
    <t>单位名称</t>
  </si>
  <si>
    <t>项目申报类别</t>
  </si>
  <si>
    <t>项目预算级次</t>
  </si>
  <si>
    <t>项目属性</t>
  </si>
  <si>
    <t>三保标识</t>
  </si>
  <si>
    <t>支出项目类别</t>
  </si>
  <si>
    <t>项目安排频度</t>
  </si>
  <si>
    <t>新增资产配置</t>
  </si>
  <si>
    <t>采购类别</t>
  </si>
  <si>
    <t>采购对象</t>
  </si>
  <si>
    <t>支出经济分类提示</t>
  </si>
  <si>
    <t>支出经济分类</t>
  </si>
  <si>
    <t>编制规则</t>
  </si>
  <si>
    <t>提示性审核</t>
  </si>
  <si>
    <t>强制性审核</t>
  </si>
  <si>
    <t>申报金额合计</t>
  </si>
  <si>
    <t>项目支出功能分类科目</t>
  </si>
  <si>
    <t>禁选科目</t>
  </si>
  <si>
    <t>项目支出功能分类科目(备存)</t>
  </si>
  <si>
    <t>101001-中国共产党广水市委员会办公室</t>
  </si>
  <si>
    <t>年初预算项目申报</t>
  </si>
  <si>
    <t>中央级</t>
  </si>
  <si>
    <t>新增项目</t>
  </si>
  <si>
    <t>否</t>
  </si>
  <si>
    <t>其他运转类</t>
  </si>
  <si>
    <t>一次性</t>
  </si>
  <si>
    <t>是</t>
  </si>
  <si>
    <t>货物类</t>
  </si>
  <si>
    <t>面向中小企业</t>
  </si>
  <si>
    <t>30101基本工资</t>
  </si>
  <si>
    <t>201一般公共服务支出</t>
  </si>
  <si>
    <t>一般公共服务支出</t>
  </si>
  <si>
    <t>201-一般公共服务支出</t>
  </si>
  <si>
    <t>102001-广水市人民代表大会常务委员会办公室</t>
  </si>
  <si>
    <t>年初项目调剂申报</t>
  </si>
  <si>
    <t>省级</t>
  </si>
  <si>
    <t>持续性项目</t>
  </si>
  <si>
    <t>保工资</t>
  </si>
  <si>
    <t>特定目标类</t>
  </si>
  <si>
    <t>常年性</t>
  </si>
  <si>
    <t>工程类</t>
  </si>
  <si>
    <t>面向小微企业</t>
  </si>
  <si>
    <t>30102津贴补贴</t>
  </si>
  <si>
    <t>20101人大事务</t>
  </si>
  <si>
    <t>人大事务</t>
  </si>
  <si>
    <t>20101-人大事务</t>
  </si>
  <si>
    <t>103001-广水市人民政府办公室</t>
  </si>
  <si>
    <t>追加预算项目申报</t>
  </si>
  <si>
    <t>市（州）级</t>
  </si>
  <si>
    <t>保运转</t>
  </si>
  <si>
    <t>延续性</t>
  </si>
  <si>
    <t>服务类</t>
  </si>
  <si>
    <t>30103奖金</t>
  </si>
  <si>
    <t>2010101行政运行</t>
  </si>
  <si>
    <t>行政运行</t>
  </si>
  <si>
    <t>2010101-行政运行</t>
  </si>
  <si>
    <t>103002-广水市群众工作办公室</t>
  </si>
  <si>
    <t>预算项目储备申报</t>
  </si>
  <si>
    <t>县（市、区）级</t>
  </si>
  <si>
    <t>保基本民生</t>
  </si>
  <si>
    <t>绩评结果</t>
  </si>
  <si>
    <t>30106伙食补助费</t>
  </si>
  <si>
    <t>2010102一般行政管理事务</t>
  </si>
  <si>
    <t>一般行政管理事务</t>
  </si>
  <si>
    <t>-</t>
  </si>
  <si>
    <t>2010102-一般行政管理事务</t>
  </si>
  <si>
    <t>103003-广水市驻汉群众工作办公室</t>
  </si>
  <si>
    <t>三保外刚性支出</t>
  </si>
  <si>
    <t>优</t>
  </si>
  <si>
    <t>30107绩效工资</t>
  </si>
  <si>
    <t>2010103机关服务</t>
  </si>
  <si>
    <t>机关服务</t>
  </si>
  <si>
    <t>2010103-机关服务</t>
  </si>
  <si>
    <t>104001-中国人民政治协商会议湖北省广水市委员会办公室</t>
  </si>
  <si>
    <t>良</t>
  </si>
  <si>
    <t>30108~基本养老保险缴费</t>
  </si>
  <si>
    <t>2010104人大会议</t>
  </si>
  <si>
    <t>人大会议</t>
  </si>
  <si>
    <t>2010104-人大会议</t>
  </si>
  <si>
    <t>105001-中国共产党广水市委员会政法委员会</t>
  </si>
  <si>
    <t>中</t>
  </si>
  <si>
    <t>30109职业年金缴费</t>
  </si>
  <si>
    <t>2010105人大立法</t>
  </si>
  <si>
    <t>人大立法</t>
  </si>
  <si>
    <t>2010105-人大立法</t>
  </si>
  <si>
    <t>106001-中共广水市纪律检查委员会广水市监察委员会</t>
  </si>
  <si>
    <t>差</t>
  </si>
  <si>
    <t>30110~职工基本医疗保险缴费</t>
  </si>
  <si>
    <t>2010106人大监督</t>
  </si>
  <si>
    <t>人大监督</t>
  </si>
  <si>
    <t>2010106-人大监督</t>
  </si>
  <si>
    <t>107001-中国共产党广水市委员会组织部</t>
  </si>
  <si>
    <t>30111公务员医疗补助缴费</t>
  </si>
  <si>
    <t>2010107人大代表履职能力提升</t>
  </si>
  <si>
    <t>人大代表履职能力提升</t>
  </si>
  <si>
    <t>2010107-人大代表履职能力提升</t>
  </si>
  <si>
    <t>107005-广水市老干部活动中心</t>
  </si>
  <si>
    <t>支出功能分类提示</t>
  </si>
  <si>
    <t>30112其他社会保障缴费</t>
  </si>
  <si>
    <t>2010108代表工作</t>
  </si>
  <si>
    <t>代表工作</t>
  </si>
  <si>
    <t>2010108-代表工作</t>
  </si>
  <si>
    <t>108001-中国共产党广水市委员会统一战线工作部</t>
  </si>
  <si>
    <t>所选支出功能分类科目不存在</t>
  </si>
  <si>
    <t>30113住房公积金</t>
  </si>
  <si>
    <t>2010109人大信访工作</t>
  </si>
  <si>
    <t>人大信访工作</t>
  </si>
  <si>
    <t>2010109-人大信访工作</t>
  </si>
  <si>
    <t>109001-中共广水市委政策研究室</t>
  </si>
  <si>
    <t>禁选此类支出功能分类科目</t>
  </si>
  <si>
    <t>30114医疗费</t>
  </si>
  <si>
    <t>2010150事业运行</t>
  </si>
  <si>
    <t>事业运行</t>
  </si>
  <si>
    <t>2010150-事业运行</t>
  </si>
  <si>
    <t>110001-中共广水市委直属机关工作委员会</t>
  </si>
  <si>
    <t>支出功能分类未选到“项”级</t>
  </si>
  <si>
    <t>30199其他工资福利支出</t>
  </si>
  <si>
    <t>2010199其他人大事务支出</t>
  </si>
  <si>
    <t>其他人大事务支出</t>
  </si>
  <si>
    <t>2010199-其他人大事务支出</t>
  </si>
  <si>
    <t>111001-广水市信访局</t>
  </si>
  <si>
    <t>30201办公费</t>
  </si>
  <si>
    <t>20102政协事务</t>
  </si>
  <si>
    <t>政协事务</t>
  </si>
  <si>
    <t>20102-政协事务</t>
  </si>
  <si>
    <t>113001-中国共产主义青年团广水市委员会</t>
  </si>
  <si>
    <t>30202印刷费</t>
  </si>
  <si>
    <t>2010201行政运行</t>
  </si>
  <si>
    <t>2010201-行政运行</t>
  </si>
  <si>
    <t>114001-广水市委机构编制委员会办公室</t>
  </si>
  <si>
    <t>30203咨询费</t>
  </si>
  <si>
    <t>2010202一般行政管理事务</t>
  </si>
  <si>
    <t>2010202-一般行政管理事务</t>
  </si>
  <si>
    <t>115001-中共广水市委巡察工作领导小组办公室</t>
  </si>
  <si>
    <t>30204手续费</t>
  </si>
  <si>
    <t>2010203机关服务</t>
  </si>
  <si>
    <t>2010203-机关服务</t>
  </si>
  <si>
    <t>116001-广水市统计局</t>
  </si>
  <si>
    <t>30205水费</t>
  </si>
  <si>
    <t>2010204政协会议</t>
  </si>
  <si>
    <t>政协会议</t>
  </si>
  <si>
    <t>2010204-政协会议</t>
  </si>
  <si>
    <t>117001-广水市总工会</t>
  </si>
  <si>
    <t>30206电费</t>
  </si>
  <si>
    <t>2010205委员视察</t>
  </si>
  <si>
    <t>委员视察</t>
  </si>
  <si>
    <t>2010205-委员视察</t>
  </si>
  <si>
    <t>118001-广水市妇女联合会</t>
  </si>
  <si>
    <t>30207邮电费</t>
  </si>
  <si>
    <t>2010206参政议政</t>
  </si>
  <si>
    <t>参政议政</t>
  </si>
  <si>
    <t>2010206-参政议政</t>
  </si>
  <si>
    <t>119001-广水市工商业联合会</t>
  </si>
  <si>
    <t>30208取暖费</t>
  </si>
  <si>
    <t>项目支出不能编制取暖费</t>
  </si>
  <si>
    <t>2010250事业运行</t>
  </si>
  <si>
    <t>2010250-事业运行</t>
  </si>
  <si>
    <t>120001-广水市机关事务服务中心</t>
  </si>
  <si>
    <t>30209物业管理费</t>
  </si>
  <si>
    <t>项目支出不能编制物业管理费</t>
  </si>
  <si>
    <t>2010299其他政协事务支出</t>
  </si>
  <si>
    <t>其他政协事务支出</t>
  </si>
  <si>
    <t>2010299-其他政协事务支出</t>
  </si>
  <si>
    <t>120002-广水市第三干休所</t>
  </si>
  <si>
    <t>30211差旅费</t>
  </si>
  <si>
    <t>20103政府办公厅（室）及相关机构事务</t>
  </si>
  <si>
    <t>政府办公厅（室）及相关机构事务</t>
  </si>
  <si>
    <t>20103-政府办公厅（室）及相关机构事务</t>
  </si>
  <si>
    <t>121001-广水市公共检验检测中心</t>
  </si>
  <si>
    <t>30212因公出国（境）费用</t>
  </si>
  <si>
    <t>2010301行政运行</t>
  </si>
  <si>
    <t>2010301-行政运行</t>
  </si>
  <si>
    <t>122001-广水市招商服务中心</t>
  </si>
  <si>
    <t>30213维修(护)费</t>
  </si>
  <si>
    <t>2010302一般行政管理事务</t>
  </si>
  <si>
    <t>2010302-一般行政管理事务</t>
  </si>
  <si>
    <t>123001-广水市公共资源交易中心</t>
  </si>
  <si>
    <t>30214租赁费</t>
  </si>
  <si>
    <t>2010303机关服务</t>
  </si>
  <si>
    <t>2010303-机关服务</t>
  </si>
  <si>
    <t>124001-广水市政务服务和大数据管理局</t>
  </si>
  <si>
    <t>30215会议费</t>
  </si>
  <si>
    <t>2010304专项服务</t>
  </si>
  <si>
    <t>专项服务</t>
  </si>
  <si>
    <t>2010304-专项服务</t>
  </si>
  <si>
    <t>126001-广水市城市发展投资有限公司</t>
  </si>
  <si>
    <t>30216培训费</t>
  </si>
  <si>
    <t>2010305专项业务及机关事务管理</t>
  </si>
  <si>
    <t>专项业务及机关事务管理</t>
  </si>
  <si>
    <t>2010305-专项业务及机关事务管理</t>
  </si>
  <si>
    <t>127001-中国人民解放军湖北省广水市人民武装部</t>
  </si>
  <si>
    <t>30217公务接待费</t>
  </si>
  <si>
    <t>2010306政务公开审批</t>
  </si>
  <si>
    <t>政务公开审批</t>
  </si>
  <si>
    <t>2010306-政务公开审批</t>
  </si>
  <si>
    <t>128001-广水市消防救援大队</t>
  </si>
  <si>
    <t>30218专用材料费</t>
  </si>
  <si>
    <t>2010309参事事务</t>
  </si>
  <si>
    <t>参事事务</t>
  </si>
  <si>
    <t>2010309-参事事务</t>
  </si>
  <si>
    <t>129001-广水市公安局</t>
  </si>
  <si>
    <t>30224被装购置费</t>
  </si>
  <si>
    <t>2010350事业运行</t>
  </si>
  <si>
    <t>2010350-事业运行</t>
  </si>
  <si>
    <t>130001-广水市司法局</t>
  </si>
  <si>
    <t>30225专用燃料费</t>
  </si>
  <si>
    <t>2010399其他政府办公厅（室）及相关机构事务支出</t>
  </si>
  <si>
    <t>其他政府办公厅（室）及相关机构事务支出</t>
  </si>
  <si>
    <t>2010399-其他政府办公厅（室）及相关机构事务支出</t>
  </si>
  <si>
    <t>131001-广水市财政局</t>
  </si>
  <si>
    <t>30226劳务费</t>
  </si>
  <si>
    <t>20104发展与改革事务</t>
  </si>
  <si>
    <t>发展与改革事务</t>
  </si>
  <si>
    <t>20104-发展与改革事务</t>
  </si>
  <si>
    <t>131027-广水市三潭风景区财政所</t>
  </si>
  <si>
    <t>30227委托业务费</t>
  </si>
  <si>
    <t>2010401行政运行</t>
  </si>
  <si>
    <t>2010401-行政运行</t>
  </si>
  <si>
    <t>131028-广水市财政局长岭干部学校</t>
  </si>
  <si>
    <t>30228工会经费</t>
  </si>
  <si>
    <t>项目支出不能编制工会经费</t>
  </si>
  <si>
    <t>2010402一般行政管理事务</t>
  </si>
  <si>
    <t>2010402-一般行政管理事务</t>
  </si>
  <si>
    <t>131029-湖北省中华会计函授学校广水市函授站</t>
  </si>
  <si>
    <t>30229福利费</t>
  </si>
  <si>
    <t>项目支出不能编制福利费</t>
  </si>
  <si>
    <t>2010403机关服务</t>
  </si>
  <si>
    <t>2010403-机关服务</t>
  </si>
  <si>
    <t>132001-广水市审计局</t>
  </si>
  <si>
    <t>30231公务用车运行维护费</t>
  </si>
  <si>
    <t>2010404战略规划与实施</t>
  </si>
  <si>
    <t>战略规划与实施</t>
  </si>
  <si>
    <t>2010404-战略规划与实施</t>
  </si>
  <si>
    <t>133001-广水市市场监督管理局</t>
  </si>
  <si>
    <t>30239其他交通费用</t>
  </si>
  <si>
    <t>2010405日常经济运行调节</t>
  </si>
  <si>
    <t>日常经济运行调节</t>
  </si>
  <si>
    <t>2010405-日常经济运行调节</t>
  </si>
  <si>
    <t>134001-广水市城市管理执法局</t>
  </si>
  <si>
    <t>30240税金及附加费用</t>
  </si>
  <si>
    <t>2010406社会事业发展规划</t>
  </si>
  <si>
    <t>社会事业发展规划</t>
  </si>
  <si>
    <t>2010406-社会事业发展规划</t>
  </si>
  <si>
    <t>136001-国家税务总局广水市税务局</t>
  </si>
  <si>
    <t>30299其他商品和服务支出</t>
  </si>
  <si>
    <t>2010407经济体制改革研究</t>
  </si>
  <si>
    <t>经济体制改革研究</t>
  </si>
  <si>
    <t>2010407-经济体制改革研究</t>
  </si>
  <si>
    <t>137001-国家统计局广水调查队</t>
  </si>
  <si>
    <t>30301离休费</t>
  </si>
  <si>
    <t>2010408物价管理</t>
  </si>
  <si>
    <t>物价管理</t>
  </si>
  <si>
    <t>2010408-物价管理</t>
  </si>
  <si>
    <t>138001-广水市城乡供水管理办公室</t>
  </si>
  <si>
    <t>30302退休费</t>
  </si>
  <si>
    <t>2010450事业运行</t>
  </si>
  <si>
    <t>2010450-事业运行</t>
  </si>
  <si>
    <t>211001-中共广水市委社会工作部</t>
  </si>
  <si>
    <t>30303退职（役）费</t>
  </si>
  <si>
    <t>2010499其他发展与改革事务支出</t>
  </si>
  <si>
    <t>其他发展与改革事务支出</t>
  </si>
  <si>
    <t>2010499-其他发展与改革事务支出</t>
  </si>
  <si>
    <t>139001-广水市乡村振兴局</t>
  </si>
  <si>
    <t>30304抚恤金</t>
  </si>
  <si>
    <t>20105统计信息事务</t>
  </si>
  <si>
    <t>统计信息事务</t>
  </si>
  <si>
    <t>20105-统计信息事务</t>
  </si>
  <si>
    <t>140001-广水市农业农村局</t>
  </si>
  <si>
    <t>30305生活补助</t>
  </si>
  <si>
    <t>2010501行政运行</t>
  </si>
  <si>
    <t>2010501-行政运行</t>
  </si>
  <si>
    <t>141001-广水市水利和湖泊局</t>
  </si>
  <si>
    <t>30306救济金</t>
  </si>
  <si>
    <t>2010502一般行政管理事务</t>
  </si>
  <si>
    <t>2010502-一般行政管理事务</t>
  </si>
  <si>
    <t>142001-广水市气象局</t>
  </si>
  <si>
    <t>30307医疗费补助</t>
  </si>
  <si>
    <t>2010503机关服务</t>
  </si>
  <si>
    <t>2010503-机关服务</t>
  </si>
  <si>
    <t>143001-广水市人力资源和社会保障局</t>
  </si>
  <si>
    <t>30308助学金</t>
  </si>
  <si>
    <t>2010504信息事务</t>
  </si>
  <si>
    <t>信息事务</t>
  </si>
  <si>
    <t>2010504-信息事务</t>
  </si>
  <si>
    <t>143002-广水市劳动就业服务中心</t>
  </si>
  <si>
    <t>30309奖励金</t>
  </si>
  <si>
    <t>2010505专项统计业务</t>
  </si>
  <si>
    <t>专项统计业务</t>
  </si>
  <si>
    <t>2010505-专项统计业务</t>
  </si>
  <si>
    <t>143003-广水市机关事业单位社会保险服务中心</t>
  </si>
  <si>
    <t>30310个人农业生产补贴</t>
  </si>
  <si>
    <t>2010506统计管理</t>
  </si>
  <si>
    <t>统计管理</t>
  </si>
  <si>
    <t>2010506-统计管理</t>
  </si>
  <si>
    <t>143004-广水市城乡居民社会养老保险服务中心</t>
  </si>
  <si>
    <t>30311代缴社会保险费</t>
  </si>
  <si>
    <t>2010507专项普查活动</t>
  </si>
  <si>
    <t>专项普查活动</t>
  </si>
  <si>
    <t>2010507-专项普查活动</t>
  </si>
  <si>
    <t>143005-广水市劳动保险服务中心</t>
  </si>
  <si>
    <t>30399其他对个人和家庭的补助</t>
  </si>
  <si>
    <t>2010508统计抽样调查</t>
  </si>
  <si>
    <t>统计抽样调查</t>
  </si>
  <si>
    <t>2010508-统计抽样调查</t>
  </si>
  <si>
    <t>143006-广水市人才服务中心</t>
  </si>
  <si>
    <t>30701国内债务付息</t>
  </si>
  <si>
    <t>2010550事业运行</t>
  </si>
  <si>
    <t>2010550-事业运行</t>
  </si>
  <si>
    <t>144001-广水市民政局</t>
  </si>
  <si>
    <t>30702国外债务付息</t>
  </si>
  <si>
    <t>2010599其他统计信息事务支出</t>
  </si>
  <si>
    <t>其他统计信息事务支出</t>
  </si>
  <si>
    <t>2010599-其他统计信息事务支出</t>
  </si>
  <si>
    <t>145001-广水市卫生健康局</t>
  </si>
  <si>
    <t>30703国内债务发行费用</t>
  </si>
  <si>
    <t>20106财政事务</t>
  </si>
  <si>
    <t>财政事务</t>
  </si>
  <si>
    <t>20106-财政事务</t>
  </si>
  <si>
    <t>145002-广水市疾病预防控制中心</t>
  </si>
  <si>
    <t>30704国外债务发行费用</t>
  </si>
  <si>
    <t>2010601行政运行</t>
  </si>
  <si>
    <t>2010601-行政运行</t>
  </si>
  <si>
    <t>145003-广水市卫生计生综合监督执法局</t>
  </si>
  <si>
    <t>30901房屋建筑物购建</t>
  </si>
  <si>
    <t>2010602一般行政管理事务</t>
  </si>
  <si>
    <t>2010602-一般行政管理事务</t>
  </si>
  <si>
    <t>145006-广水市中医医院</t>
  </si>
  <si>
    <t>30902办公设备购置</t>
  </si>
  <si>
    <t>2010603机关服务</t>
  </si>
  <si>
    <t>2010603-机关服务</t>
  </si>
  <si>
    <t>145007-广水市妇幼保健院</t>
  </si>
  <si>
    <t>30903专用设备购置</t>
  </si>
  <si>
    <t>2010604预算改革业务</t>
  </si>
  <si>
    <t>预算改革业务</t>
  </si>
  <si>
    <t>2010604-预算改革业务</t>
  </si>
  <si>
    <t>145008-广水市马坪镇卫生院</t>
  </si>
  <si>
    <t>30904基础设施建设</t>
  </si>
  <si>
    <t>2010605财政国库业务</t>
  </si>
  <si>
    <t>财政国库业务</t>
  </si>
  <si>
    <t>2010605-财政国库业务</t>
  </si>
  <si>
    <t>145009-广水市长岭镇中心卫生院</t>
  </si>
  <si>
    <t>30905大型修缮</t>
  </si>
  <si>
    <t>2010606财政监察</t>
  </si>
  <si>
    <t>财政监察</t>
  </si>
  <si>
    <t>2010606-财政监察</t>
  </si>
  <si>
    <t>145010-广水市陈巷镇中心卫生院</t>
  </si>
  <si>
    <t>30906信息网络及软件购置更新</t>
  </si>
  <si>
    <t>2010607信息化建设</t>
  </si>
  <si>
    <t>信息化建设</t>
  </si>
  <si>
    <t>2010607-信息化建设</t>
  </si>
  <si>
    <t>145011-广水市骆店镇卫生院</t>
  </si>
  <si>
    <t>30907物资储备</t>
  </si>
  <si>
    <t>2010608财政委托业务支出</t>
  </si>
  <si>
    <t>财政委托业务支出</t>
  </si>
  <si>
    <t>2010608-财政委托业务支出</t>
  </si>
  <si>
    <t>145012-广水市城郊卫生院</t>
  </si>
  <si>
    <t>30913公务用车购置</t>
  </si>
  <si>
    <t>2010650事业运行</t>
  </si>
  <si>
    <t>2010650-事业运行</t>
  </si>
  <si>
    <t>145013-广水市吴店镇卫生院</t>
  </si>
  <si>
    <t>30919其他交通工具购置</t>
  </si>
  <si>
    <t>2010699其他财政事务支出</t>
  </si>
  <si>
    <t>其他财政事务支出</t>
  </si>
  <si>
    <t>2010699-其他财政事务支出</t>
  </si>
  <si>
    <t>145014-广水市郝店镇中心卫生院</t>
  </si>
  <si>
    <t>30921文物和陈列品购置</t>
  </si>
  <si>
    <t>20107税收事务</t>
  </si>
  <si>
    <t>税收事务</t>
  </si>
  <si>
    <t>20107-税收事务</t>
  </si>
  <si>
    <t>145015-广水市蔡河镇卫生院</t>
  </si>
  <si>
    <t>30922无形资产购置</t>
  </si>
  <si>
    <t>2010701行政运行</t>
  </si>
  <si>
    <t>2010701-行政运行</t>
  </si>
  <si>
    <t>145016-广水市印台医院</t>
  </si>
  <si>
    <t>30999其他基本建设支出</t>
  </si>
  <si>
    <t>2010702一般行政管理事务</t>
  </si>
  <si>
    <t>2010702-一般行政管理事务</t>
  </si>
  <si>
    <t>145017-广水市太平镇卫生院</t>
  </si>
  <si>
    <t>31001房屋建筑物购建</t>
  </si>
  <si>
    <t>2010703机关服务</t>
  </si>
  <si>
    <t>2010703-机关服务</t>
  </si>
  <si>
    <t>145018-广水市李店镇卫生院</t>
  </si>
  <si>
    <t>31002办公设备购置</t>
  </si>
  <si>
    <t>2010709信息化建设</t>
  </si>
  <si>
    <t>2010709-信息化建设</t>
  </si>
  <si>
    <t>145019-广水市武胜关镇卫生院</t>
  </si>
  <si>
    <t>31003专用设备购置</t>
  </si>
  <si>
    <t>2010710税收业务</t>
  </si>
  <si>
    <t>税收业务</t>
  </si>
  <si>
    <t>2010710-税收业务</t>
  </si>
  <si>
    <t>145020-广水市白泉卫生院</t>
  </si>
  <si>
    <t>31004基础设施建设</t>
  </si>
  <si>
    <t>2010750事业运行</t>
  </si>
  <si>
    <t>2010750-事业运行</t>
  </si>
  <si>
    <t>145021-广水市余店镇中心卫生院</t>
  </si>
  <si>
    <t>31005大型修缮</t>
  </si>
  <si>
    <t>2010799其他税收事务支出</t>
  </si>
  <si>
    <t>其他税收事务支出</t>
  </si>
  <si>
    <t>2010799-其他税收事务支出</t>
  </si>
  <si>
    <t>145022-广水市关庙镇卫生院</t>
  </si>
  <si>
    <t>31006信息网络及软件购置更新</t>
  </si>
  <si>
    <t>20108审计事务</t>
  </si>
  <si>
    <t>审计事务</t>
  </si>
  <si>
    <t>20108-审计事务</t>
  </si>
  <si>
    <t>145023-广水市十里中心卫生院</t>
  </si>
  <si>
    <t>31007物资储备</t>
  </si>
  <si>
    <t>2010801行政运行</t>
  </si>
  <si>
    <t>2010801-行政运行</t>
  </si>
  <si>
    <t>145024-广水市杨寨镇中心卫生院</t>
  </si>
  <si>
    <t>31008土地补偿</t>
  </si>
  <si>
    <t>2010802一般行政管理事务</t>
  </si>
  <si>
    <t>2010802-一般行政管理事务</t>
  </si>
  <si>
    <t>145026-广水市急救中心</t>
  </si>
  <si>
    <t>31010安置补助</t>
  </si>
  <si>
    <t>2010803机关服务</t>
  </si>
  <si>
    <t>2010803-机关服务</t>
  </si>
  <si>
    <t>146001-广水市退役军人事务局</t>
  </si>
  <si>
    <t>31011地上附着物和青苗补偿</t>
  </si>
  <si>
    <t>2010804审计业务</t>
  </si>
  <si>
    <t>审计业务</t>
  </si>
  <si>
    <t>2010804-审计业务</t>
  </si>
  <si>
    <t>147001-广水市残疾人联合会</t>
  </si>
  <si>
    <t>31012拆迁补偿</t>
  </si>
  <si>
    <t>2010805审计管理</t>
  </si>
  <si>
    <t>审计管理</t>
  </si>
  <si>
    <t>2010805-审计管理</t>
  </si>
  <si>
    <t>148001-广水市医疗保障局</t>
  </si>
  <si>
    <t>31013公务用车购置</t>
  </si>
  <si>
    <t>2010806信息化建设</t>
  </si>
  <si>
    <t>2010806-信息化建设</t>
  </si>
  <si>
    <t>149001-广水市红十字会</t>
  </si>
  <si>
    <t>31019其他交通工具购置</t>
  </si>
  <si>
    <t>2010850事业运行</t>
  </si>
  <si>
    <t>2010850-事业运行</t>
  </si>
  <si>
    <t>207001-广水市第一人民医院</t>
  </si>
  <si>
    <t>31021文物和陈列品购置</t>
  </si>
  <si>
    <t>2010899其他审计事务支出</t>
  </si>
  <si>
    <t>其他审计事务支出</t>
  </si>
  <si>
    <t>2010899-其他审计事务支出</t>
  </si>
  <si>
    <t>208001-广水市第二人民医院</t>
  </si>
  <si>
    <t>31022无形资产购置</t>
  </si>
  <si>
    <t>20109海关事务</t>
  </si>
  <si>
    <t>海关事务</t>
  </si>
  <si>
    <t>20109-海关事务</t>
  </si>
  <si>
    <t>150001-中国共产党广水市委员会宣传部</t>
  </si>
  <si>
    <t>31099其他资本性支出</t>
  </si>
  <si>
    <t>2010901行政运行</t>
  </si>
  <si>
    <t>2010901-行政运行</t>
  </si>
  <si>
    <t>151001-广水市科学技术和经济信息化局</t>
  </si>
  <si>
    <t>31101资本金注入（基本建设）</t>
  </si>
  <si>
    <t>2010902一般行政管理事务</t>
  </si>
  <si>
    <t>2010902-一般行政管理事务</t>
  </si>
  <si>
    <t>151008-广水市经信老干部服务中心</t>
  </si>
  <si>
    <t>31199其他对企业补助</t>
  </si>
  <si>
    <t>2010903机关服务</t>
  </si>
  <si>
    <t>2010903-机关服务</t>
  </si>
  <si>
    <t>152001-广水市科学技术协会</t>
  </si>
  <si>
    <t>31201资本金注入</t>
  </si>
  <si>
    <t>2010905缉私办案</t>
  </si>
  <si>
    <t>缉私办案</t>
  </si>
  <si>
    <t>2010905-缉私办案</t>
  </si>
  <si>
    <t>153001-湖北省广水市文学艺术界联合会</t>
  </si>
  <si>
    <t>31203政府投资基金股权投资</t>
  </si>
  <si>
    <t>2010907口岸管理</t>
  </si>
  <si>
    <t>口岸管理</t>
  </si>
  <si>
    <t>2010907-口岸管理</t>
  </si>
  <si>
    <t>154001-广水市档案馆</t>
  </si>
  <si>
    <t>31204费用补贴</t>
  </si>
  <si>
    <t>2010908信息化建设</t>
  </si>
  <si>
    <t>2010908-信息化建设</t>
  </si>
  <si>
    <t>155001-广水市教育局</t>
  </si>
  <si>
    <t>31205利息补贴</t>
  </si>
  <si>
    <t>2010909海关关务</t>
  </si>
  <si>
    <t>海关关务</t>
  </si>
  <si>
    <t>2010909-海关关务</t>
  </si>
  <si>
    <t>155002001-广水市蔡河镇中心中学</t>
  </si>
  <si>
    <t>31299其他对企业补助</t>
  </si>
  <si>
    <t>2010910关税征管</t>
  </si>
  <si>
    <t>关税征管</t>
  </si>
  <si>
    <t>2010910-关税征管</t>
  </si>
  <si>
    <t>155003001-广水市陈巷镇中心中学</t>
  </si>
  <si>
    <t>31302对社会保险基金补助</t>
  </si>
  <si>
    <t>只有医保局、机保中心、民保中心才能编制</t>
  </si>
  <si>
    <t>2010911海关监管</t>
  </si>
  <si>
    <t>海关监管</t>
  </si>
  <si>
    <t>2010911-海关监管</t>
  </si>
  <si>
    <t>155004001-广水市城郊街道办事处中心中学</t>
  </si>
  <si>
    <t>31303补充全国社会保障基金</t>
  </si>
  <si>
    <t>2010912检验检疫</t>
  </si>
  <si>
    <t>检验检疫</t>
  </si>
  <si>
    <t>2010912-检验检疫</t>
  </si>
  <si>
    <t>155005001-广水市广水办事处中心中学</t>
  </si>
  <si>
    <t>31304对~职业年金的补助</t>
  </si>
  <si>
    <t>2010950事业运行</t>
  </si>
  <si>
    <t>2010950-事业运行</t>
  </si>
  <si>
    <t>155006001-广水市郝店镇中心中学</t>
  </si>
  <si>
    <t>39907国家赔偿费用支出</t>
  </si>
  <si>
    <t>2010999其他海关事务支出</t>
  </si>
  <si>
    <t>其他海关事务支出</t>
  </si>
  <si>
    <t>2010999-其他海关事务支出</t>
  </si>
  <si>
    <t>155007001-广水市李店镇中心中学</t>
  </si>
  <si>
    <t>39908对~和群众性自治组织补贴</t>
  </si>
  <si>
    <t>20111纪检监察事务</t>
  </si>
  <si>
    <t>纪检监察事务</t>
  </si>
  <si>
    <t>20111-纪检监察事务</t>
  </si>
  <si>
    <t>155008001-广水市骆店镇中心中学</t>
  </si>
  <si>
    <t>39909经常性赠与</t>
  </si>
  <si>
    <t>2011101行政运行</t>
  </si>
  <si>
    <t>2011101-行政运行</t>
  </si>
  <si>
    <t>155009001-广水市马坪镇中心中学</t>
  </si>
  <si>
    <t>39910资本性赠与</t>
  </si>
  <si>
    <t>2011102一般行政管理事务</t>
  </si>
  <si>
    <t>2011102-一般行政管理事务</t>
  </si>
  <si>
    <t>155010001-广水市十里街道办事处中心中学</t>
  </si>
  <si>
    <t>39999其他支出</t>
  </si>
  <si>
    <t>2011103机关服务</t>
  </si>
  <si>
    <t>2011103-机关服务</t>
  </si>
  <si>
    <t>155011001-广水市杨寨镇中心中学</t>
  </si>
  <si>
    <t>2011104大案要案查处</t>
  </si>
  <si>
    <t>大案要案查处</t>
  </si>
  <si>
    <t>2011104-大案要案查处</t>
  </si>
  <si>
    <t>155012001-广水市长岭镇中心中学</t>
  </si>
  <si>
    <t>2011105派驻派出机构</t>
  </si>
  <si>
    <t>派驻派出机构</t>
  </si>
  <si>
    <t>2011105-派驻派出机构</t>
  </si>
  <si>
    <t>155013001-广水市应山办事处中心中学</t>
  </si>
  <si>
    <t>2011106巡视工作</t>
  </si>
  <si>
    <t>巡视工作</t>
  </si>
  <si>
    <t>2011106-巡视工作</t>
  </si>
  <si>
    <t>155014001-广水市余店镇中心中学</t>
  </si>
  <si>
    <t>2011150事业运行</t>
  </si>
  <si>
    <t>2011150-事业运行</t>
  </si>
  <si>
    <t>155015001-广水市武胜关镇中心中学</t>
  </si>
  <si>
    <t>2011199其他纪检监察事务支出</t>
  </si>
  <si>
    <t>其他纪检监察事务支出</t>
  </si>
  <si>
    <t>2011199-其他纪检监察事务支出</t>
  </si>
  <si>
    <t>155016001-广水市关庙镇中心中学</t>
  </si>
  <si>
    <t>20113商贸事务</t>
  </si>
  <si>
    <t>商贸事务</t>
  </si>
  <si>
    <t>20113-商贸事务</t>
  </si>
  <si>
    <t>155017001-广水市吴店镇中心中学</t>
  </si>
  <si>
    <t>2011301行政运行</t>
  </si>
  <si>
    <t>2011301-行政运行</t>
  </si>
  <si>
    <t>155018001-广水市太平镇中心中学</t>
  </si>
  <si>
    <t>2011302一般行政管理事务</t>
  </si>
  <si>
    <t>2011302-一般行政管理事务</t>
  </si>
  <si>
    <t>155019-广水市实验小学</t>
  </si>
  <si>
    <t>2011303机关服务</t>
  </si>
  <si>
    <t>2011303-机关服务</t>
  </si>
  <si>
    <t>155020-广水市第二实验小学</t>
  </si>
  <si>
    <t>2011304对外贸易管理</t>
  </si>
  <si>
    <t>对外贸易管理</t>
  </si>
  <si>
    <t>2011304-对外贸易管理</t>
  </si>
  <si>
    <t>155021-广水市实验初级中学</t>
  </si>
  <si>
    <t>提示审核汇总</t>
  </si>
  <si>
    <t>强制审核汇总</t>
  </si>
  <si>
    <t>发改立项</t>
  </si>
  <si>
    <t>2011305国际经济合作</t>
  </si>
  <si>
    <t>国际经济合作</t>
  </si>
  <si>
    <t>2011305-国际经济合作</t>
  </si>
  <si>
    <t>155022-广水市师范附属学校</t>
  </si>
  <si>
    <t>非发改立项</t>
  </si>
  <si>
    <t>2011306外资管理</t>
  </si>
  <si>
    <t>外资管理</t>
  </si>
  <si>
    <t>2011306-外资管理</t>
  </si>
  <si>
    <t>155023-广水市永阳学校</t>
  </si>
  <si>
    <t>2011307国内贸易管理</t>
  </si>
  <si>
    <t>国内贸易管理</t>
  </si>
  <si>
    <t>2011307-国内贸易管理</t>
  </si>
  <si>
    <t>155024-广水市幼儿园</t>
  </si>
  <si>
    <t>2011308招商引资</t>
  </si>
  <si>
    <t>招商引资</t>
  </si>
  <si>
    <t>2011308-招商引资</t>
  </si>
  <si>
    <t>155025-广水市八一学校</t>
  </si>
  <si>
    <t>2011350事业运行</t>
  </si>
  <si>
    <t>2011350-事业运行</t>
  </si>
  <si>
    <t>155026-广水市第一高级中学</t>
  </si>
  <si>
    <t>2011399其他商贸事务支出</t>
  </si>
  <si>
    <t>其他商贸事务支出</t>
  </si>
  <si>
    <t>2011399-其他商贸事务支出</t>
  </si>
  <si>
    <t>155027-广水市第二高级中学</t>
  </si>
  <si>
    <t>20114知识产权事务</t>
  </si>
  <si>
    <t>知识产权事务</t>
  </si>
  <si>
    <t>20114-知识产权事务</t>
  </si>
  <si>
    <t>155028-广水市第三高级中学</t>
  </si>
  <si>
    <t>2011401行政运行</t>
  </si>
  <si>
    <t>2011401-行政运行</t>
  </si>
  <si>
    <t>155029-广水市第四高级中学</t>
  </si>
  <si>
    <t>2011402一般行政管理事务</t>
  </si>
  <si>
    <t>2011402-一般行政管理事务</t>
  </si>
  <si>
    <t>155030-湖北省广水市实验高级中学</t>
  </si>
  <si>
    <t>2011403机关服务</t>
  </si>
  <si>
    <t>2011403-机关服务</t>
  </si>
  <si>
    <t>155031-广水市职业技术教育中心</t>
  </si>
  <si>
    <t>2011404专利审批</t>
  </si>
  <si>
    <t>专利审批</t>
  </si>
  <si>
    <t>2011404-专利审批</t>
  </si>
  <si>
    <t>156001-中国共产党广水市委员会党校</t>
  </si>
  <si>
    <t>2011405知识产权战略和规划</t>
  </si>
  <si>
    <t>知识产权战略和规划</t>
  </si>
  <si>
    <t>2011405-知识产权战略和规划</t>
  </si>
  <si>
    <t>157001-广水市文化和旅游局</t>
  </si>
  <si>
    <t>2011408国际合作与交流</t>
  </si>
  <si>
    <t>国际合作与交流</t>
  </si>
  <si>
    <t>2011408-国际合作与交流</t>
  </si>
  <si>
    <t>158001-广水市融媒体中心</t>
  </si>
  <si>
    <t>2011409知识产权宏观管理</t>
  </si>
  <si>
    <t>知识产权宏观管理</t>
  </si>
  <si>
    <t>2011409-知识产权宏观管理</t>
  </si>
  <si>
    <t>159001-广水市发展和改革局</t>
  </si>
  <si>
    <t>2011410商标管理</t>
  </si>
  <si>
    <t>商标管理</t>
  </si>
  <si>
    <t>2011410-商标管理</t>
  </si>
  <si>
    <t>160001-广水市邮政业发展中心</t>
  </si>
  <si>
    <t>2011411原产地地理标志管理</t>
  </si>
  <si>
    <t>原产地地理标志管理</t>
  </si>
  <si>
    <t>2011411-原产地地理标志管理</t>
  </si>
  <si>
    <t>161001-广水市应急管理局</t>
  </si>
  <si>
    <t>2011450事业运行</t>
  </si>
  <si>
    <t>2011450-事业运行</t>
  </si>
  <si>
    <t>162001-广水市交通运输局</t>
  </si>
  <si>
    <t>2011499其他知识产权事务支出</t>
  </si>
  <si>
    <t>其他知识产权事务支出</t>
  </si>
  <si>
    <t>2011499-其他知识产权事务支出</t>
  </si>
  <si>
    <t>163001-广水市住房和城乡建设局</t>
  </si>
  <si>
    <t>20123民族事务</t>
  </si>
  <si>
    <t>民族事务</t>
  </si>
  <si>
    <t>20123-民族事务</t>
  </si>
  <si>
    <t>164001-广水市自然资源和规划局</t>
  </si>
  <si>
    <t>2012301行政运行</t>
  </si>
  <si>
    <t>2012301-行政运行</t>
  </si>
  <si>
    <t>164003-广水市不动产登记中心</t>
  </si>
  <si>
    <t>2012302一般行政管理事务</t>
  </si>
  <si>
    <t>2012302-一般行政管理事务</t>
  </si>
  <si>
    <t>165001-随州市生态环境局广水市分局</t>
  </si>
  <si>
    <t>2012303机关服务</t>
  </si>
  <si>
    <t>2012303-机关服务</t>
  </si>
  <si>
    <t>166001-广水市林业局</t>
  </si>
  <si>
    <t>2012304民族工作专项</t>
  </si>
  <si>
    <t>民族工作专项</t>
  </si>
  <si>
    <t>2012304-民族工作专项</t>
  </si>
  <si>
    <t>167001-广水市徐家河国家湿地公园管理处</t>
  </si>
  <si>
    <t>2012350事业运行</t>
  </si>
  <si>
    <t>2012350-事业运行</t>
  </si>
  <si>
    <t>188001-广水市三潭风景区管理处</t>
  </si>
  <si>
    <t>2012399其他民族事务支出</t>
  </si>
  <si>
    <t>其他民族事务支出</t>
  </si>
  <si>
    <t>2012399-其他民族事务支出</t>
  </si>
  <si>
    <t>209001-湖北中华山鸟类省级自然保护区管理局</t>
  </si>
  <si>
    <t>20125港澳台事务</t>
  </si>
  <si>
    <t>港澳台事务</t>
  </si>
  <si>
    <t>20125-港澳台事务</t>
  </si>
  <si>
    <t>168001-广水市产业发展服务中心</t>
  </si>
  <si>
    <t>2012501行政运行</t>
  </si>
  <si>
    <t>2012501-行政运行</t>
  </si>
  <si>
    <t>169001-广水市供销合作社联合社</t>
  </si>
  <si>
    <t>2012502一般行政管理事务</t>
  </si>
  <si>
    <t>2012502-一般行政管理事务</t>
  </si>
  <si>
    <t>170001-湖北广水经济开发区管理委员会</t>
  </si>
  <si>
    <t>2012503机关服务</t>
  </si>
  <si>
    <t>2012503-机关服务</t>
  </si>
  <si>
    <t>171001-广水市应山街道办事处</t>
  </si>
  <si>
    <t>2012504港澳事务</t>
  </si>
  <si>
    <t>港澳事务</t>
  </si>
  <si>
    <t>2012504-港澳事务</t>
  </si>
  <si>
    <t>172001-广水市广水街道办事处</t>
  </si>
  <si>
    <t>2012505台湾事务</t>
  </si>
  <si>
    <t>台湾事务</t>
  </si>
  <si>
    <t>2012505-台湾事务</t>
  </si>
  <si>
    <t>173001-广水市十里街道办事处</t>
  </si>
  <si>
    <t>2012550事业运行</t>
  </si>
  <si>
    <t>2012550-事业运行</t>
  </si>
  <si>
    <t>174001-广水市城郊街道办事处</t>
  </si>
  <si>
    <t>2012599其他港澳台事务支出</t>
  </si>
  <si>
    <t>其他港澳台事务支出</t>
  </si>
  <si>
    <t>2012599-其他港澳台事务支出</t>
  </si>
  <si>
    <t>175001-广水市武胜关镇人民政府</t>
  </si>
  <si>
    <t>20126档案事务</t>
  </si>
  <si>
    <t>档案事务</t>
  </si>
  <si>
    <t>20126-档案事务</t>
  </si>
  <si>
    <t>176001-广水市杨寨镇人民政府</t>
  </si>
  <si>
    <t>2012601行政运行</t>
  </si>
  <si>
    <t>2012601-行政运行</t>
  </si>
  <si>
    <t>177001-广水市李店镇人民政府</t>
  </si>
  <si>
    <t>2012602一般行政管理事务</t>
  </si>
  <si>
    <t>2012602-一般行政管理事务</t>
  </si>
  <si>
    <t>178001-广水市太平镇人民政府</t>
  </si>
  <si>
    <t>2012603机关服务</t>
  </si>
  <si>
    <t>2012603-机关服务</t>
  </si>
  <si>
    <t>179001-广水市陈巷镇人民政府</t>
  </si>
  <si>
    <t>2012604档案馆</t>
  </si>
  <si>
    <t>档案馆</t>
  </si>
  <si>
    <t>2012604-档案馆</t>
  </si>
  <si>
    <t>180001-广水市骆店镇人民政府</t>
  </si>
  <si>
    <t>2012699其他档案事务支出</t>
  </si>
  <si>
    <t>其他档案事务支出</t>
  </si>
  <si>
    <t>2012699-其他档案事务支出</t>
  </si>
  <si>
    <t>181001-广水市长岭镇人民政府</t>
  </si>
  <si>
    <t>20128民主党派及工商联事务</t>
  </si>
  <si>
    <t>民主党派及工商联事务</t>
  </si>
  <si>
    <t>20128-民主党派及工商联事务</t>
  </si>
  <si>
    <t>182001-广水市马坪镇人民政府</t>
  </si>
  <si>
    <t>2012801行政运行</t>
  </si>
  <si>
    <t>2012801-行政运行</t>
  </si>
  <si>
    <t>183001-广水市余店镇人民政府</t>
  </si>
  <si>
    <t>2012802一般行政管理事务</t>
  </si>
  <si>
    <t>2012802-一般行政管理事务</t>
  </si>
  <si>
    <t>184001-广水市关庙镇人民政府</t>
  </si>
  <si>
    <t>2012803机关服务</t>
  </si>
  <si>
    <t>2012803-机关服务</t>
  </si>
  <si>
    <t>185001-广水市吴店镇人民政府</t>
  </si>
  <si>
    <t>2012804参政议政</t>
  </si>
  <si>
    <t>2012804-参政议政</t>
  </si>
  <si>
    <t>186001-广水市郝店镇人民政府</t>
  </si>
  <si>
    <t>2012850事业运行</t>
  </si>
  <si>
    <t>2012850-事业运行</t>
  </si>
  <si>
    <t>187001-广水市蔡河镇人民政府</t>
  </si>
  <si>
    <t>2012899其他民主党派及工商联事务支出</t>
  </si>
  <si>
    <t>其他民主党派及工商联事务支出</t>
  </si>
  <si>
    <t>2012899-其他民主党派及工商联事务支出</t>
  </si>
  <si>
    <t>189001-广水市财政局广水经济开发区财政所</t>
  </si>
  <si>
    <t>20129群众团体事务</t>
  </si>
  <si>
    <t>群众团体事务</t>
  </si>
  <si>
    <t>20129-群众团体事务</t>
  </si>
  <si>
    <t>190001-广水市应山财政所</t>
  </si>
  <si>
    <t>2012901行政运行</t>
  </si>
  <si>
    <t>2012901-行政运行</t>
  </si>
  <si>
    <t>191001-广水市广水财政所</t>
  </si>
  <si>
    <t>2012902一般行政管理事务</t>
  </si>
  <si>
    <t>2012902-一般行政管理事务</t>
  </si>
  <si>
    <t>192001-广水市十里财政所</t>
  </si>
  <si>
    <t>2012903机关服务</t>
  </si>
  <si>
    <t>2012903-机关服务</t>
  </si>
  <si>
    <t>193001-广水市城郊财政所</t>
  </si>
  <si>
    <t>2012906工会事务</t>
  </si>
  <si>
    <t>工会事务</t>
  </si>
  <si>
    <t>2012906-工会事务</t>
  </si>
  <si>
    <t>194001-广水市武胜关财政所</t>
  </si>
  <si>
    <t>2012950事业运行</t>
  </si>
  <si>
    <t>2012950-事业运行</t>
  </si>
  <si>
    <t>195001-广水市杨寨财政所</t>
  </si>
  <si>
    <t>2012999其他群众团体事务支出</t>
  </si>
  <si>
    <t>其他群众团体事务支出</t>
  </si>
  <si>
    <t>2012999-其他群众团体事务支出</t>
  </si>
  <si>
    <t>196001-广水市李店财政所</t>
  </si>
  <si>
    <t>20131党委办公厅（室）及相关机构事务</t>
  </si>
  <si>
    <t>党委办公厅（室）及相关机构事务</t>
  </si>
  <si>
    <t>20131-党委办公厅（室）及相关机构事务</t>
  </si>
  <si>
    <t>197001-广水市太平财政所</t>
  </si>
  <si>
    <t>2013101行政运行</t>
  </si>
  <si>
    <t>2013101-行政运行</t>
  </si>
  <si>
    <t>198001-广水市陈巷财政所</t>
  </si>
  <si>
    <t>2013102一般行政管理事务</t>
  </si>
  <si>
    <t>2013102-一般行政管理事务</t>
  </si>
  <si>
    <t>199001-广水市骆店财政所</t>
  </si>
  <si>
    <t>2013103机关服务</t>
  </si>
  <si>
    <t>2013103-机关服务</t>
  </si>
  <si>
    <t>200001-广水市长岭财政所</t>
  </si>
  <si>
    <t>2013105专项业务</t>
  </si>
  <si>
    <t>专项业务</t>
  </si>
  <si>
    <t>2013105-专项业务</t>
  </si>
  <si>
    <t>201001-广水市马坪财政所</t>
  </si>
  <si>
    <t>2013150事业运行</t>
  </si>
  <si>
    <t>2013150-事业运行</t>
  </si>
  <si>
    <t>202001-广水市余店财政所</t>
  </si>
  <si>
    <t>2013199其他党委办公厅（室）及相关机构事务支出</t>
  </si>
  <si>
    <t>其他党委办公厅（室）及相关机构事务支出</t>
  </si>
  <si>
    <t>2013199-其他党委办公厅（室）及相关机构事务支出</t>
  </si>
  <si>
    <t>203001-广水市关庙财政所</t>
  </si>
  <si>
    <t>20132组织事务</t>
  </si>
  <si>
    <t>组织事务</t>
  </si>
  <si>
    <t>20132-组织事务</t>
  </si>
  <si>
    <t>204001-广水市吴店财政所</t>
  </si>
  <si>
    <t>2013201行政运行</t>
  </si>
  <si>
    <t>2013201-行政运行</t>
  </si>
  <si>
    <t>205001-广水市郝店财政所</t>
  </si>
  <si>
    <t>2013202一般行政管理事务</t>
  </si>
  <si>
    <t>2013202-一般行政管理事务</t>
  </si>
  <si>
    <t>206001-广水市蔡河财政所</t>
  </si>
  <si>
    <t>2013203机关服务</t>
  </si>
  <si>
    <t>2013203-机关服务</t>
  </si>
  <si>
    <t>2013204公务员事务</t>
  </si>
  <si>
    <t>公务员事务</t>
  </si>
  <si>
    <t>2013204-公务员事务</t>
  </si>
  <si>
    <t>2013250事业运行</t>
  </si>
  <si>
    <t>2013250-事业运行</t>
  </si>
  <si>
    <t>2013299其他组织事务支出</t>
  </si>
  <si>
    <t>其他组织事务支出</t>
  </si>
  <si>
    <t>2013299-其他组织事务支出</t>
  </si>
  <si>
    <t>20133宣传事务</t>
  </si>
  <si>
    <t>宣传事务</t>
  </si>
  <si>
    <t>20133-宣传事务</t>
  </si>
  <si>
    <t>2013301行政运行</t>
  </si>
  <si>
    <t>2013301-行政运行</t>
  </si>
  <si>
    <t>2013302一般行政管理事务</t>
  </si>
  <si>
    <t>2013302-一般行政管理事务</t>
  </si>
  <si>
    <t>2013303机关服务</t>
  </si>
  <si>
    <t>2013303-机关服务</t>
  </si>
  <si>
    <t>2013304宣传管理</t>
  </si>
  <si>
    <t>宣传管理</t>
  </si>
  <si>
    <t>2013304-宣传管理</t>
  </si>
  <si>
    <t>2013350事业运行</t>
  </si>
  <si>
    <t>2013350-事业运行</t>
  </si>
  <si>
    <t>2013399其他宣传事务支出</t>
  </si>
  <si>
    <t>其他宣传事务支出</t>
  </si>
  <si>
    <t>2013399-其他宣传事务支出</t>
  </si>
  <si>
    <t>20134统战事务</t>
  </si>
  <si>
    <t>统战事务</t>
  </si>
  <si>
    <t>20134-统战事务</t>
  </si>
  <si>
    <t>2013401行政运行</t>
  </si>
  <si>
    <t>2013401-行政运行</t>
  </si>
  <si>
    <t>2013402一般行政管理事务</t>
  </si>
  <si>
    <t>2013402-一般行政管理事务</t>
  </si>
  <si>
    <t>2013403机关服务</t>
  </si>
  <si>
    <t>2013403-机关服务</t>
  </si>
  <si>
    <t>2013404宗教事务</t>
  </si>
  <si>
    <t>宗教事务</t>
  </si>
  <si>
    <t>2013404-宗教事务</t>
  </si>
  <si>
    <t>2013405华侨事务</t>
  </si>
  <si>
    <t>华侨事务</t>
  </si>
  <si>
    <t>2013405-华侨事务</t>
  </si>
  <si>
    <t>2013450事业运行</t>
  </si>
  <si>
    <t>2013450-事业运行</t>
  </si>
  <si>
    <t>2013499其他统战事务支出</t>
  </si>
  <si>
    <t>其他统战事务支出</t>
  </si>
  <si>
    <t>2013499-其他统战事务支出</t>
  </si>
  <si>
    <t>20135对外联络事务</t>
  </si>
  <si>
    <t>对外联络事务</t>
  </si>
  <si>
    <t>20135-对外联络事务</t>
  </si>
  <si>
    <t>2013501行政运行</t>
  </si>
  <si>
    <t>2013501-行政运行</t>
  </si>
  <si>
    <t>2013502一般行政管理事务</t>
  </si>
  <si>
    <t>2013502-一般行政管理事务</t>
  </si>
  <si>
    <t>2013503机关服务</t>
  </si>
  <si>
    <t>2013503-机关服务</t>
  </si>
  <si>
    <t>2013550事业运行</t>
  </si>
  <si>
    <t>2013550-事业运行</t>
  </si>
  <si>
    <t>2013599其他对外联络事务支出</t>
  </si>
  <si>
    <t>其他对外联络事务支出</t>
  </si>
  <si>
    <t>2013599-其他对外联络事务支出</t>
  </si>
  <si>
    <t>20136其他共产党事务支出</t>
  </si>
  <si>
    <t>其他共产党事务支出</t>
  </si>
  <si>
    <t>20136-其他共产党事务支出</t>
  </si>
  <si>
    <t>2013601行政运行</t>
  </si>
  <si>
    <t>2013601-行政运行</t>
  </si>
  <si>
    <t>2013602一般行政管理事务</t>
  </si>
  <si>
    <t>2013602-一般行政管理事务</t>
  </si>
  <si>
    <t>2013603机关服务</t>
  </si>
  <si>
    <t>2013603-机关服务</t>
  </si>
  <si>
    <t>2013650事业运行</t>
  </si>
  <si>
    <t>2013650-事业运行</t>
  </si>
  <si>
    <t>2013699其他共产党事务支出</t>
  </si>
  <si>
    <t>2013699-其他共产党事务支出</t>
  </si>
  <si>
    <t>20137网信事务</t>
  </si>
  <si>
    <t>网信事务</t>
  </si>
  <si>
    <t>20137-网信事务</t>
  </si>
  <si>
    <t>2013701行政运行</t>
  </si>
  <si>
    <t>2013701-行政运行</t>
  </si>
  <si>
    <t>2013702一般行政管理事务</t>
  </si>
  <si>
    <t>2013702-一般行政管理事务</t>
  </si>
  <si>
    <t>2013703机关服务</t>
  </si>
  <si>
    <t>2013703-机关服务</t>
  </si>
  <si>
    <t>2013704信息安全事务</t>
  </si>
  <si>
    <t>信息安全事务</t>
  </si>
  <si>
    <t>2013704-信息安全事务</t>
  </si>
  <si>
    <t>2013750事业运行</t>
  </si>
  <si>
    <t>2013750-事业运行</t>
  </si>
  <si>
    <t>2013799其他网信事务支出</t>
  </si>
  <si>
    <t>其他网信事务支出</t>
  </si>
  <si>
    <t>2013799-其他网信事务支出</t>
  </si>
  <si>
    <t>20138市场监督管理事务</t>
  </si>
  <si>
    <t>市场监督管理事务</t>
  </si>
  <si>
    <t>20138-市场监督管理事务</t>
  </si>
  <si>
    <t>2013801行政运行</t>
  </si>
  <si>
    <t>2013801-行政运行</t>
  </si>
  <si>
    <t>2013802一般行政管理事务</t>
  </si>
  <si>
    <t>2013802-一般行政管理事务</t>
  </si>
  <si>
    <t>2013803机关服务</t>
  </si>
  <si>
    <t>2013803-机关服务</t>
  </si>
  <si>
    <t>2013804市场主体管理</t>
  </si>
  <si>
    <t>市场主体管理</t>
  </si>
  <si>
    <t>2013804-市场主体管理</t>
  </si>
  <si>
    <t>2013805市场秩序执法</t>
  </si>
  <si>
    <t>市场秩序执法</t>
  </si>
  <si>
    <t>2013805-市场秩序执法</t>
  </si>
  <si>
    <t>2013808信息化建设</t>
  </si>
  <si>
    <t>2013808-信息化建设</t>
  </si>
  <si>
    <t>2013810质量基础</t>
  </si>
  <si>
    <t>质量基础</t>
  </si>
  <si>
    <t>2013810-质量基础</t>
  </si>
  <si>
    <t>2013812药品事务</t>
  </si>
  <si>
    <t>药品事务</t>
  </si>
  <si>
    <t>2013812-药品事务</t>
  </si>
  <si>
    <t>2013813医疗器械事务</t>
  </si>
  <si>
    <t>医疗器械事务</t>
  </si>
  <si>
    <t>2013813-医疗器械事务</t>
  </si>
  <si>
    <t>2013814化妆品事务</t>
  </si>
  <si>
    <t>化妆品事务</t>
  </si>
  <si>
    <t>2013814-化妆品事务</t>
  </si>
  <si>
    <t>2013815质量安全监管</t>
  </si>
  <si>
    <t>质量安全监管</t>
  </si>
  <si>
    <t>2013815-质量安全监管</t>
  </si>
  <si>
    <t>2013816食品安全监管</t>
  </si>
  <si>
    <t>食品安全监管</t>
  </si>
  <si>
    <t>2013816-食品安全监管</t>
  </si>
  <si>
    <t>2013850事业运行</t>
  </si>
  <si>
    <t>2013850-事业运行</t>
  </si>
  <si>
    <t>2013899其他市场监督管理事务</t>
  </si>
  <si>
    <t>其他市场监督管理事务</t>
  </si>
  <si>
    <t>2013899-其他市场监督管理事务</t>
  </si>
  <si>
    <t>20139社会工作事务</t>
  </si>
  <si>
    <t>社会工作事务</t>
  </si>
  <si>
    <t>20139-社会工作事务</t>
  </si>
  <si>
    <t>2013901行政运行</t>
  </si>
  <si>
    <t>2013901-行政运行</t>
  </si>
  <si>
    <t>2013902一般行政管理事务</t>
  </si>
  <si>
    <t>2013902-一般行政管理事务</t>
  </si>
  <si>
    <t>2013903机关服务</t>
  </si>
  <si>
    <t>2013903-机关服务</t>
  </si>
  <si>
    <t>2013904专项业务</t>
  </si>
  <si>
    <t>2013904-专项业务</t>
  </si>
  <si>
    <t>2013950事业运行</t>
  </si>
  <si>
    <t>2013950-事业运行</t>
  </si>
  <si>
    <t>2013999其他社会工作事务支出</t>
  </si>
  <si>
    <t>其他社会工作事务支出</t>
  </si>
  <si>
    <t>2013999-其他社会工作事务支出</t>
  </si>
  <si>
    <t>20140信访事务</t>
  </si>
  <si>
    <t>信访事务</t>
  </si>
  <si>
    <t>20140-信访事务</t>
  </si>
  <si>
    <t>2014001行政运行</t>
  </si>
  <si>
    <t>2014001-行政运行</t>
  </si>
  <si>
    <t>2014002一般行政管理事务</t>
  </si>
  <si>
    <t>2014002-一般行政管理事务</t>
  </si>
  <si>
    <t>2014003机关服务</t>
  </si>
  <si>
    <t>2014003-机关服务</t>
  </si>
  <si>
    <t>2014004信访业务</t>
  </si>
  <si>
    <t>信访业务</t>
  </si>
  <si>
    <t>2014004-信访业务</t>
  </si>
  <si>
    <t>2014099其他信访事务支出</t>
  </si>
  <si>
    <t>其他信访事务支出</t>
  </si>
  <si>
    <t>2014099-其他信访事务支出</t>
  </si>
  <si>
    <t>20199其他一般公共服务支出</t>
  </si>
  <si>
    <t>其他一般公共服务支出</t>
  </si>
  <si>
    <t>20199-其他一般公共服务支出</t>
  </si>
  <si>
    <t>2019901国家赔偿费用支出</t>
  </si>
  <si>
    <t>国家赔偿费用支出</t>
  </si>
  <si>
    <t>2019901-国家赔偿费用支出</t>
  </si>
  <si>
    <t>2019999其他一般公共服务支出</t>
  </si>
  <si>
    <t>2019999-其他一般公共服务支出</t>
  </si>
  <si>
    <t>202外交支出</t>
  </si>
  <si>
    <t>外交支出</t>
  </si>
  <si>
    <t>202-外交支出</t>
  </si>
  <si>
    <t>20201外交管理事务</t>
  </si>
  <si>
    <t>外交管理事务</t>
  </si>
  <si>
    <t>20201-外交管理事务</t>
  </si>
  <si>
    <t>2020101行政运行</t>
  </si>
  <si>
    <t>2020101-行政运行</t>
  </si>
  <si>
    <t>2020102一般行政管理事务</t>
  </si>
  <si>
    <t>2020102-一般行政管理事务</t>
  </si>
  <si>
    <t>2020103机关服务</t>
  </si>
  <si>
    <t>2020103-机关服务</t>
  </si>
  <si>
    <t>2020104专项业务</t>
  </si>
  <si>
    <t>2020104-专项业务</t>
  </si>
  <si>
    <t>2020150事业运行</t>
  </si>
  <si>
    <t>2020150-事业运行</t>
  </si>
  <si>
    <t>2020199其他外交管理事务支出</t>
  </si>
  <si>
    <t>其他外交管理事务支出</t>
  </si>
  <si>
    <t>2020199-其他外交管理事务支出</t>
  </si>
  <si>
    <t>20202驻外机构</t>
  </si>
  <si>
    <t>驻外机构</t>
  </si>
  <si>
    <t>20202-驻外机构</t>
  </si>
  <si>
    <t>2020201驻外使领馆（团、处）</t>
  </si>
  <si>
    <t>驻外使领馆（团、处）</t>
  </si>
  <si>
    <t>2020201-驻外使领馆（团、处）</t>
  </si>
  <si>
    <t>2020202其他驻外机构支出</t>
  </si>
  <si>
    <t>其他驻外机构支出</t>
  </si>
  <si>
    <t>2020202-其他驻外机构支出</t>
  </si>
  <si>
    <t>20203对外援助</t>
  </si>
  <si>
    <t>对外援助</t>
  </si>
  <si>
    <t>20203-对外援助</t>
  </si>
  <si>
    <t>2020304援外优惠贷款贴息</t>
  </si>
  <si>
    <t>援外优惠贷款贴息</t>
  </si>
  <si>
    <t>2020304-援外优惠贷款贴息</t>
  </si>
  <si>
    <t>2020306对外援助</t>
  </si>
  <si>
    <t>2020306-对外援助</t>
  </si>
  <si>
    <t>20204国际组织</t>
  </si>
  <si>
    <t>国际组织</t>
  </si>
  <si>
    <t>20204-国际组织</t>
  </si>
  <si>
    <t>2020401国际组织会费</t>
  </si>
  <si>
    <t>国际组织会费</t>
  </si>
  <si>
    <t>2020401-国际组织会费</t>
  </si>
  <si>
    <t>2020402国际组织捐赠</t>
  </si>
  <si>
    <t>国际组织捐赠</t>
  </si>
  <si>
    <t>2020402-国际组织捐赠</t>
  </si>
  <si>
    <t>2020403维和摊款</t>
  </si>
  <si>
    <t>维和摊款</t>
  </si>
  <si>
    <t>2020403-维和摊款</t>
  </si>
  <si>
    <t>2020404国际组织股金及基金</t>
  </si>
  <si>
    <t>国际组织股金及基金</t>
  </si>
  <si>
    <t>2020404-国际组织股金及基金</t>
  </si>
  <si>
    <t>2020499其他国际组织支出</t>
  </si>
  <si>
    <t>其他国际组织支出</t>
  </si>
  <si>
    <t>2020499-其他国际组织支出</t>
  </si>
  <si>
    <t>20205对外合作与交流</t>
  </si>
  <si>
    <t>对外合作与交流</t>
  </si>
  <si>
    <t>20205-对外合作与交流</t>
  </si>
  <si>
    <t>2020503在华国际会议</t>
  </si>
  <si>
    <t>在华国际会议</t>
  </si>
  <si>
    <t>2020503-在华国际会议</t>
  </si>
  <si>
    <t>2020504国际交流活动</t>
  </si>
  <si>
    <t>国际交流活动</t>
  </si>
  <si>
    <t>2020504-国际交流活动</t>
  </si>
  <si>
    <t>2020505对外合作活动</t>
  </si>
  <si>
    <t>对外合作活动</t>
  </si>
  <si>
    <t>2020505-对外合作活动</t>
  </si>
  <si>
    <t>2020599其他对外合作与交流支出</t>
  </si>
  <si>
    <t>其他对外合作与交流支出</t>
  </si>
  <si>
    <t>2020599-其他对外合作与交流支出</t>
  </si>
  <si>
    <t>20206对外宣传</t>
  </si>
  <si>
    <t>对外宣传</t>
  </si>
  <si>
    <t>20206-对外宣传</t>
  </si>
  <si>
    <t>2020601对外宣传</t>
  </si>
  <si>
    <t>2020601-对外宣传</t>
  </si>
  <si>
    <t>20207边界勘界联检</t>
  </si>
  <si>
    <t>边界勘界联检</t>
  </si>
  <si>
    <t>20207-边界勘界联检</t>
  </si>
  <si>
    <t>2020701边界勘界</t>
  </si>
  <si>
    <t>边界勘界</t>
  </si>
  <si>
    <t>2020701-边界勘界</t>
  </si>
  <si>
    <t>2020702边界联检</t>
  </si>
  <si>
    <t>边界联检</t>
  </si>
  <si>
    <t>2020702-边界联检</t>
  </si>
  <si>
    <t>2020703边界界桩维护</t>
  </si>
  <si>
    <t>边界界桩维护</t>
  </si>
  <si>
    <t>2020703-边界界桩维护</t>
  </si>
  <si>
    <t>2020799其他支出</t>
  </si>
  <si>
    <t>其他支出</t>
  </si>
  <si>
    <t>2020799-其他支出</t>
  </si>
  <si>
    <t>20208国际发展合作</t>
  </si>
  <si>
    <t>国际发展合作</t>
  </si>
  <si>
    <t>20208-国际发展合作</t>
  </si>
  <si>
    <t>2020801行政运行</t>
  </si>
  <si>
    <t>2020801-行政运行</t>
  </si>
  <si>
    <t>2020802一般行政管理事务</t>
  </si>
  <si>
    <t>2020802-一般行政管理事务</t>
  </si>
  <si>
    <t>2020803机关服务</t>
  </si>
  <si>
    <t>2020803-机关服务</t>
  </si>
  <si>
    <t>2020850事业运行</t>
  </si>
  <si>
    <t>2020850-事业运行</t>
  </si>
  <si>
    <t>2020899其他国际发展合作支出</t>
  </si>
  <si>
    <t>其他国际发展合作支出</t>
  </si>
  <si>
    <t>2020899-其他国际发展合作支出</t>
  </si>
  <si>
    <t>20299其他外交支出</t>
  </si>
  <si>
    <t>其他外交支出</t>
  </si>
  <si>
    <t>20299-其他外交支出</t>
  </si>
  <si>
    <t>2029999其他外交支出</t>
  </si>
  <si>
    <t>2029999-其他外交支出</t>
  </si>
  <si>
    <t>203国防支出</t>
  </si>
  <si>
    <t>国防支出</t>
  </si>
  <si>
    <t>203-国防支出</t>
  </si>
  <si>
    <t>20301军费</t>
  </si>
  <si>
    <t>军费</t>
  </si>
  <si>
    <t>20301-军费</t>
  </si>
  <si>
    <t>2030101现役部队</t>
  </si>
  <si>
    <t>现役部队</t>
  </si>
  <si>
    <t>2030101-现役部队</t>
  </si>
  <si>
    <t>2030102预备役部队</t>
  </si>
  <si>
    <t>预备役部队</t>
  </si>
  <si>
    <t>2030102-预备役部队</t>
  </si>
  <si>
    <t>2030199其他军费支出</t>
  </si>
  <si>
    <t>其他军费支出</t>
  </si>
  <si>
    <t>2030199-其他军费支出</t>
  </si>
  <si>
    <t>20304国防科研事业</t>
  </si>
  <si>
    <t>国防科研事业</t>
  </si>
  <si>
    <t>20304-国防科研事业</t>
  </si>
  <si>
    <t>2030401国防科研事业</t>
  </si>
  <si>
    <t>2030401-国防科研事业</t>
  </si>
  <si>
    <t>20305专项工程</t>
  </si>
  <si>
    <t>专项工程</t>
  </si>
  <si>
    <t>20305-专项工程</t>
  </si>
  <si>
    <t>2030501专项工程</t>
  </si>
  <si>
    <t>2030501-专项工程</t>
  </si>
  <si>
    <t>20306国防动员</t>
  </si>
  <si>
    <t>国防动员</t>
  </si>
  <si>
    <t>20306-国防动员</t>
  </si>
  <si>
    <t>2030601兵役征集</t>
  </si>
  <si>
    <t>兵役征集</t>
  </si>
  <si>
    <t>2030601-兵役征集</t>
  </si>
  <si>
    <t>2030602经济动员</t>
  </si>
  <si>
    <t>经济动员</t>
  </si>
  <si>
    <t>2030602-经济动员</t>
  </si>
  <si>
    <t>2030603人民防空</t>
  </si>
  <si>
    <t>人民防空</t>
  </si>
  <si>
    <t>2030603-人民防空</t>
  </si>
  <si>
    <t>2030604交通战备</t>
  </si>
  <si>
    <t>交通战备</t>
  </si>
  <si>
    <t>2030604-交通战备</t>
  </si>
  <si>
    <t>2030607民兵</t>
  </si>
  <si>
    <t>民兵</t>
  </si>
  <si>
    <t>2030607-民兵</t>
  </si>
  <si>
    <t>2030608边海防</t>
  </si>
  <si>
    <t>边海防</t>
  </si>
  <si>
    <t>2030608-边海防</t>
  </si>
  <si>
    <t>2030699其他国防动员支出</t>
  </si>
  <si>
    <t>其他国防动员支出</t>
  </si>
  <si>
    <t>2030699-其他国防动员支出</t>
  </si>
  <si>
    <t>20399其他国防支出</t>
  </si>
  <si>
    <t>其他国防支出</t>
  </si>
  <si>
    <t>20399-其他国防支出</t>
  </si>
  <si>
    <t>2039999其他国防支出</t>
  </si>
  <si>
    <t>2039999-其他国防支出</t>
  </si>
  <si>
    <t>204公共安全支出</t>
  </si>
  <si>
    <t>公共安全支出</t>
  </si>
  <si>
    <t>204-公共安全支出</t>
  </si>
  <si>
    <t>20401武装警察部队</t>
  </si>
  <si>
    <t>武装警察部队</t>
  </si>
  <si>
    <t>20401-武装警察部队</t>
  </si>
  <si>
    <t>2040101武装警察部队</t>
  </si>
  <si>
    <t>2040101-武装警察部队</t>
  </si>
  <si>
    <t>2040199其他武装警察部队支出</t>
  </si>
  <si>
    <t>其他武装警察部队支出</t>
  </si>
  <si>
    <t>2040199-其他武装警察部队支出</t>
  </si>
  <si>
    <t>20402公安</t>
  </si>
  <si>
    <t>公安</t>
  </si>
  <si>
    <t>20402-公安</t>
  </si>
  <si>
    <t>2040201行政运行</t>
  </si>
  <si>
    <t>2040201-行政运行</t>
  </si>
  <si>
    <t>2040202一般行政管理事务</t>
  </si>
  <si>
    <t>2040202-一般行政管理事务</t>
  </si>
  <si>
    <t>2040203机关服务</t>
  </si>
  <si>
    <t>2040203-机关服务</t>
  </si>
  <si>
    <t>2040219信息化建设</t>
  </si>
  <si>
    <t>2040219-信息化建设</t>
  </si>
  <si>
    <t>2040220执法办案</t>
  </si>
  <si>
    <t>执法办案</t>
  </si>
  <si>
    <t>2040220-执法办案</t>
  </si>
  <si>
    <t>2040221特别业务</t>
  </si>
  <si>
    <t>特别业务</t>
  </si>
  <si>
    <t>2040221-特别业务</t>
  </si>
  <si>
    <t>2040222特勤业务</t>
  </si>
  <si>
    <t>特勤业务</t>
  </si>
  <si>
    <t>2040222-特勤业务</t>
  </si>
  <si>
    <t>2040223移民事务</t>
  </si>
  <si>
    <t>移民事务</t>
  </si>
  <si>
    <t>2040223-移民事务</t>
  </si>
  <si>
    <t>2040250事业运行</t>
  </si>
  <si>
    <t>2040250-事业运行</t>
  </si>
  <si>
    <t>2040299其他公安支出</t>
  </si>
  <si>
    <t>其他公安支出</t>
  </si>
  <si>
    <t>2040299-其他公安支出</t>
  </si>
  <si>
    <t>20403国家安全</t>
  </si>
  <si>
    <t>国家安全</t>
  </si>
  <si>
    <t>20403-国家安全</t>
  </si>
  <si>
    <t>2040301行政运行</t>
  </si>
  <si>
    <t>2040301-行政运行</t>
  </si>
  <si>
    <t>2040302一般行政管理事务</t>
  </si>
  <si>
    <t>2040302-一般行政管理事务</t>
  </si>
  <si>
    <t>2040303机关服务</t>
  </si>
  <si>
    <t>2040303-机关服务</t>
  </si>
  <si>
    <t>2040304安全业务</t>
  </si>
  <si>
    <t>安全业务</t>
  </si>
  <si>
    <t>2040304-安全业务</t>
  </si>
  <si>
    <t>2040350事业运行</t>
  </si>
  <si>
    <t>2040350-事业运行</t>
  </si>
  <si>
    <t>2040399其他国家安全支出</t>
  </si>
  <si>
    <t>其他国家安全支出</t>
  </si>
  <si>
    <t>2040399-其他国家安全支出</t>
  </si>
  <si>
    <t>20404检察</t>
  </si>
  <si>
    <t>检察</t>
  </si>
  <si>
    <t>20404-检察</t>
  </si>
  <si>
    <t>2040401行政运行</t>
  </si>
  <si>
    <t>2040401-行政运行</t>
  </si>
  <si>
    <t>2040402一般行政管理事务</t>
  </si>
  <si>
    <t>2040402-一般行政管理事务</t>
  </si>
  <si>
    <t>2040403机关服务</t>
  </si>
  <si>
    <t>2040403-机关服务</t>
  </si>
  <si>
    <t>2040409“两房”建设</t>
  </si>
  <si>
    <t>“两房”建设</t>
  </si>
  <si>
    <t>2040409-“两房”建设</t>
  </si>
  <si>
    <t>2040410检察监督</t>
  </si>
  <si>
    <t>检察监督</t>
  </si>
  <si>
    <t>2040410-检察监督</t>
  </si>
  <si>
    <t>2040450事业运行</t>
  </si>
  <si>
    <t>2040450-事业运行</t>
  </si>
  <si>
    <t>2040499其他检察支出</t>
  </si>
  <si>
    <t>其他检察支出</t>
  </si>
  <si>
    <t>2040499-其他检察支出</t>
  </si>
  <si>
    <t>20405法院</t>
  </si>
  <si>
    <t>法院</t>
  </si>
  <si>
    <t>20405-法院</t>
  </si>
  <si>
    <t>2040501行政运行</t>
  </si>
  <si>
    <t>2040501-行政运行</t>
  </si>
  <si>
    <t>2040502一般行政管理事务</t>
  </si>
  <si>
    <t>2040502-一般行政管理事务</t>
  </si>
  <si>
    <t>2040503机关服务</t>
  </si>
  <si>
    <t>2040503-机关服务</t>
  </si>
  <si>
    <t>2040504案件审判</t>
  </si>
  <si>
    <t>案件审判</t>
  </si>
  <si>
    <t>2040504-案件审判</t>
  </si>
  <si>
    <t>2040505案件执行</t>
  </si>
  <si>
    <t>案件执行</t>
  </si>
  <si>
    <t>2040505-案件执行</t>
  </si>
  <si>
    <t>2040506“两庭”建设</t>
  </si>
  <si>
    <t>“两庭”建设</t>
  </si>
  <si>
    <t>2040506-“两庭”建设</t>
  </si>
  <si>
    <t>2040550事业运行</t>
  </si>
  <si>
    <t>2040550-事业运行</t>
  </si>
  <si>
    <t>2040599其他法院支出</t>
  </si>
  <si>
    <t>其他法院支出</t>
  </si>
  <si>
    <t>2040599-其他法院支出</t>
  </si>
  <si>
    <t>20406司法</t>
  </si>
  <si>
    <t>司法</t>
  </si>
  <si>
    <t>20406-司法</t>
  </si>
  <si>
    <t>2040601行政运行</t>
  </si>
  <si>
    <t>2040601-行政运行</t>
  </si>
  <si>
    <t>2040602一般行政管理事务</t>
  </si>
  <si>
    <t>2040602-一般行政管理事务</t>
  </si>
  <si>
    <t>2040603机关服务</t>
  </si>
  <si>
    <t>2040603-机关服务</t>
  </si>
  <si>
    <t>2040604基层司法业务</t>
  </si>
  <si>
    <t>基层司法业务</t>
  </si>
  <si>
    <t>2040604-基层司法业务</t>
  </si>
  <si>
    <t>2040605普法宣传</t>
  </si>
  <si>
    <t>普法宣传</t>
  </si>
  <si>
    <t>2040605-普法宣传</t>
  </si>
  <si>
    <t>2040606律师管理</t>
  </si>
  <si>
    <t>律师管理</t>
  </si>
  <si>
    <t>2040606-律师管理</t>
  </si>
  <si>
    <t>2040607公共法律服务</t>
  </si>
  <si>
    <t>公共法律服务</t>
  </si>
  <si>
    <t>2040607-公共法律服务</t>
  </si>
  <si>
    <t>2040608国家统一法律职业资格考试</t>
  </si>
  <si>
    <t>国家统一法律职业资格考试</t>
  </si>
  <si>
    <t>2040608-国家统一法律职业资格考试</t>
  </si>
  <si>
    <t>2040610社区矫正</t>
  </si>
  <si>
    <t>社区矫正</t>
  </si>
  <si>
    <t>2040610-社区矫正</t>
  </si>
  <si>
    <t>2040612法治建设</t>
  </si>
  <si>
    <t>法治建设</t>
  </si>
  <si>
    <t>2040612-法治建设</t>
  </si>
  <si>
    <t>2040613信息化建设</t>
  </si>
  <si>
    <t>2040613-信息化建设</t>
  </si>
  <si>
    <t>2040650事业运行</t>
  </si>
  <si>
    <t>2040650-事业运行</t>
  </si>
  <si>
    <t>2040699其他司法支出</t>
  </si>
  <si>
    <t>其他司法支出</t>
  </si>
  <si>
    <t>2040699-其他司法支出</t>
  </si>
  <si>
    <t>20407监狱</t>
  </si>
  <si>
    <t>监狱</t>
  </si>
  <si>
    <t>20407-监狱</t>
  </si>
  <si>
    <t>2040701行政运行</t>
  </si>
  <si>
    <t>2040701-行政运行</t>
  </si>
  <si>
    <t>2040702一般行政管理事务</t>
  </si>
  <si>
    <t>2040702-一般行政管理事务</t>
  </si>
  <si>
    <t>2040703机关服务</t>
  </si>
  <si>
    <t>2040703-机关服务</t>
  </si>
  <si>
    <t>2040704罪犯生活及医疗卫生</t>
  </si>
  <si>
    <t>罪犯生活及医疗卫生</t>
  </si>
  <si>
    <t>2040704-罪犯生活及医疗卫生</t>
  </si>
  <si>
    <t>2040705监狱业务及罪犯改造</t>
  </si>
  <si>
    <t>监狱业务及罪犯改造</t>
  </si>
  <si>
    <t>2040705-监狱业务及罪犯改造</t>
  </si>
  <si>
    <t>2040706狱政设施建设</t>
  </si>
  <si>
    <t>狱政设施建设</t>
  </si>
  <si>
    <t>2040706-狱政设施建设</t>
  </si>
  <si>
    <t>2040707信息化建设</t>
  </si>
  <si>
    <t>2040707-信息化建设</t>
  </si>
  <si>
    <t>2040750事业运行</t>
  </si>
  <si>
    <t>2040750-事业运行</t>
  </si>
  <si>
    <t>2040799其他监狱支出</t>
  </si>
  <si>
    <t>其他监狱支出</t>
  </si>
  <si>
    <t>2040799-其他监狱支出</t>
  </si>
  <si>
    <t>20408强制隔离戒毒</t>
  </si>
  <si>
    <t>强制隔离戒毒</t>
  </si>
  <si>
    <t>20408-强制隔离戒毒</t>
  </si>
  <si>
    <t>2040801行政运行</t>
  </si>
  <si>
    <t>2040801-行政运行</t>
  </si>
  <si>
    <t>2040802一般行政管理事务</t>
  </si>
  <si>
    <t>2040802-一般行政管理事务</t>
  </si>
  <si>
    <t>2040803机关服务</t>
  </si>
  <si>
    <t>2040803-机关服务</t>
  </si>
  <si>
    <t>2040804强制隔离戒毒人员生活</t>
  </si>
  <si>
    <t>强制隔离戒毒人员生活</t>
  </si>
  <si>
    <t>2040804-强制隔离戒毒人员生活</t>
  </si>
  <si>
    <t>2040805强制隔离戒毒人员教育</t>
  </si>
  <si>
    <t>强制隔离戒毒人员教育</t>
  </si>
  <si>
    <t>2040805-强制隔离戒毒人员教育</t>
  </si>
  <si>
    <t>2040806所政设施建设</t>
  </si>
  <si>
    <t>所政设施建设</t>
  </si>
  <si>
    <t>2040806-所政设施建设</t>
  </si>
  <si>
    <t>2040807信息化建设</t>
  </si>
  <si>
    <t>2040807-信息化建设</t>
  </si>
  <si>
    <t>2040850事业运行</t>
  </si>
  <si>
    <t>2040850-事业运行</t>
  </si>
  <si>
    <t>2040899其他强制隔离戒毒支出</t>
  </si>
  <si>
    <t>其他强制隔离戒毒支出</t>
  </si>
  <si>
    <t>2040899-其他强制隔离戒毒支出</t>
  </si>
  <si>
    <t>20409国家保密</t>
  </si>
  <si>
    <t>国家保密</t>
  </si>
  <si>
    <t>20409-国家保密</t>
  </si>
  <si>
    <t>2040901行政运行</t>
  </si>
  <si>
    <t>2040901-行政运行</t>
  </si>
  <si>
    <t>2040902一般行政管理事务</t>
  </si>
  <si>
    <t>2040902-一般行政管理事务</t>
  </si>
  <si>
    <t>2040903机关服务</t>
  </si>
  <si>
    <t>2040903-机关服务</t>
  </si>
  <si>
    <t>2040904保密技术</t>
  </si>
  <si>
    <t>保密技术</t>
  </si>
  <si>
    <t>2040904-保密技术</t>
  </si>
  <si>
    <t>2040905保密管理</t>
  </si>
  <si>
    <t>保密管理</t>
  </si>
  <si>
    <t>2040905-保密管理</t>
  </si>
  <si>
    <t>2040950事业运行</t>
  </si>
  <si>
    <t>2040950-事业运行</t>
  </si>
  <si>
    <t>2040999其他国家保密支出</t>
  </si>
  <si>
    <t>其他国家保密支出</t>
  </si>
  <si>
    <t>2040999-其他国家保密支出</t>
  </si>
  <si>
    <t>20410缉私警察</t>
  </si>
  <si>
    <t>缉私警察</t>
  </si>
  <si>
    <t>20410-缉私警察</t>
  </si>
  <si>
    <t>2041001行政运行</t>
  </si>
  <si>
    <t>2041001-行政运行</t>
  </si>
  <si>
    <t>2041002一般行政管理事务</t>
  </si>
  <si>
    <t>2041002-一般行政管理事务</t>
  </si>
  <si>
    <t>2041006信息化建设</t>
  </si>
  <si>
    <t>2041006-信息化建设</t>
  </si>
  <si>
    <t>2041007缉私业务</t>
  </si>
  <si>
    <t>缉私业务</t>
  </si>
  <si>
    <t>2041007-缉私业务</t>
  </si>
  <si>
    <t>2041099其他缉私警察支出</t>
  </si>
  <si>
    <t>其他缉私警察支出</t>
  </si>
  <si>
    <t>2041099-其他缉私警察支出</t>
  </si>
  <si>
    <t>20499其他公共安全支出</t>
  </si>
  <si>
    <t>其他公共安全支出</t>
  </si>
  <si>
    <t>20499-其他公共安全支出</t>
  </si>
  <si>
    <t>2049902国家司法救助支出</t>
  </si>
  <si>
    <t>国家司法救助支出</t>
  </si>
  <si>
    <t>2049902-国家司法救助支出</t>
  </si>
  <si>
    <t>2049999其他公共安全支出</t>
  </si>
  <si>
    <t>2049999-其他公共安全支出</t>
  </si>
  <si>
    <t>205教育支出</t>
  </si>
  <si>
    <t>教育支出</t>
  </si>
  <si>
    <t>205-教育支出</t>
  </si>
  <si>
    <t>20501教育管理事务</t>
  </si>
  <si>
    <t>教育管理事务</t>
  </si>
  <si>
    <t>20501-教育管理事务</t>
  </si>
  <si>
    <t>2050101行政运行</t>
  </si>
  <si>
    <t>2050101-行政运行</t>
  </si>
  <si>
    <t>2050102一般行政管理事务</t>
  </si>
  <si>
    <t>2050102-一般行政管理事务</t>
  </si>
  <si>
    <t>2050103机关服务</t>
  </si>
  <si>
    <t>2050103-机关服务</t>
  </si>
  <si>
    <t>2050199其他教育管理事务支出</t>
  </si>
  <si>
    <t>其他教育管理事务支出</t>
  </si>
  <si>
    <t>2050199-其他教育管理事务支出</t>
  </si>
  <si>
    <t>20502普通教育</t>
  </si>
  <si>
    <t>普通教育</t>
  </si>
  <si>
    <t>20502-普通教育</t>
  </si>
  <si>
    <t>2050201学前教育</t>
  </si>
  <si>
    <t>学前教育</t>
  </si>
  <si>
    <t>2050201-学前教育</t>
  </si>
  <si>
    <t>2050202小学教育</t>
  </si>
  <si>
    <t>小学教育</t>
  </si>
  <si>
    <t>2050202-小学教育</t>
  </si>
  <si>
    <t>2050203初中教育</t>
  </si>
  <si>
    <t>初中教育</t>
  </si>
  <si>
    <t>2050203-初中教育</t>
  </si>
  <si>
    <t>2050204高中教育</t>
  </si>
  <si>
    <t>高中教育</t>
  </si>
  <si>
    <t>2050204-高中教育</t>
  </si>
  <si>
    <t>2050205高等教育</t>
  </si>
  <si>
    <t>高等教育</t>
  </si>
  <si>
    <t>2050205-高等教育</t>
  </si>
  <si>
    <t>2050299其他普通教育支出</t>
  </si>
  <si>
    <t>其他普通教育支出</t>
  </si>
  <si>
    <t>2050299-其他普通教育支出</t>
  </si>
  <si>
    <t>20503职业教育</t>
  </si>
  <si>
    <t>职业教育</t>
  </si>
  <si>
    <t>20503-职业教育</t>
  </si>
  <si>
    <t>2050301初等职业教育</t>
  </si>
  <si>
    <t>初等职业教育</t>
  </si>
  <si>
    <t>2050301-初等职业教育</t>
  </si>
  <si>
    <t>2050302中等职业教育</t>
  </si>
  <si>
    <t>中等职业教育</t>
  </si>
  <si>
    <t>2050302-中等职业教育</t>
  </si>
  <si>
    <t>2050303技校教育</t>
  </si>
  <si>
    <t>技校教育</t>
  </si>
  <si>
    <t>2050303-技校教育</t>
  </si>
  <si>
    <t>2050305高等职业教育</t>
  </si>
  <si>
    <t>高等职业教育</t>
  </si>
  <si>
    <t>2050305-高等职业教育</t>
  </si>
  <si>
    <t>2050399其他职业教育支出</t>
  </si>
  <si>
    <t>其他职业教育支出</t>
  </si>
  <si>
    <t>2050399-其他职业教育支出</t>
  </si>
  <si>
    <t>20504成人教育</t>
  </si>
  <si>
    <t>成人教育</t>
  </si>
  <si>
    <t>20504-成人教育</t>
  </si>
  <si>
    <t>2050401成人初等教育</t>
  </si>
  <si>
    <t>成人初等教育</t>
  </si>
  <si>
    <t>2050401-成人初等教育</t>
  </si>
  <si>
    <t>2050402成人中等教育</t>
  </si>
  <si>
    <t>成人中等教育</t>
  </si>
  <si>
    <t>2050402-成人中等教育</t>
  </si>
  <si>
    <t>2050403成人高等教育</t>
  </si>
  <si>
    <t>成人高等教育</t>
  </si>
  <si>
    <t>2050403-成人高等教育</t>
  </si>
  <si>
    <t>2050404成人广播电视教育</t>
  </si>
  <si>
    <t>成人广播电视教育</t>
  </si>
  <si>
    <t>2050404-成人广播电视教育</t>
  </si>
  <si>
    <t>2050499其他成人教育支出</t>
  </si>
  <si>
    <t>其他成人教育支出</t>
  </si>
  <si>
    <t>2050499-其他成人教育支出</t>
  </si>
  <si>
    <t>20505广播电视教育</t>
  </si>
  <si>
    <t>广播电视教育</t>
  </si>
  <si>
    <t>20505-广播电视教育</t>
  </si>
  <si>
    <t>2050501广播电视学校</t>
  </si>
  <si>
    <t>广播电视学校</t>
  </si>
  <si>
    <t>2050501-广播电视学校</t>
  </si>
  <si>
    <t>2050502教育电视台</t>
  </si>
  <si>
    <t>教育电视台</t>
  </si>
  <si>
    <t>2050502-教育电视台</t>
  </si>
  <si>
    <t>2050599其他广播电视教育支出</t>
  </si>
  <si>
    <t>其他广播电视教育支出</t>
  </si>
  <si>
    <t>2050599-其他广播电视教育支出</t>
  </si>
  <si>
    <t>20506留学教育</t>
  </si>
  <si>
    <t>留学教育</t>
  </si>
  <si>
    <t>20506-留学教育</t>
  </si>
  <si>
    <t>2050601出国留学教育</t>
  </si>
  <si>
    <t>出国留学教育</t>
  </si>
  <si>
    <t>2050601-出国留学教育</t>
  </si>
  <si>
    <t>2050602来华留学教育</t>
  </si>
  <si>
    <t>来华留学教育</t>
  </si>
  <si>
    <t>2050602-来华留学教育</t>
  </si>
  <si>
    <t>2050699其他留学教育支出</t>
  </si>
  <si>
    <t>其他留学教育支出</t>
  </si>
  <si>
    <t>2050699-其他留学教育支出</t>
  </si>
  <si>
    <t>20507特殊教育</t>
  </si>
  <si>
    <t>特殊教育</t>
  </si>
  <si>
    <t>20507-特殊教育</t>
  </si>
  <si>
    <t>2050701特殊学校教育</t>
  </si>
  <si>
    <t>特殊学校教育</t>
  </si>
  <si>
    <t>2050701-特殊学校教育</t>
  </si>
  <si>
    <t>2050702工读学校教育</t>
  </si>
  <si>
    <t>工读学校教育</t>
  </si>
  <si>
    <t>2050702-工读学校教育</t>
  </si>
  <si>
    <t>2050799其他特殊教育支出</t>
  </si>
  <si>
    <t>其他特殊教育支出</t>
  </si>
  <si>
    <t>2050799-其他特殊教育支出</t>
  </si>
  <si>
    <t>20508进修及培训</t>
  </si>
  <si>
    <t>进修及培训</t>
  </si>
  <si>
    <t>20508-进修及培训</t>
  </si>
  <si>
    <t>2050801教师进修</t>
  </si>
  <si>
    <t>教师进修</t>
  </si>
  <si>
    <t>2050801-教师进修</t>
  </si>
  <si>
    <t>2050802干部教育</t>
  </si>
  <si>
    <t>干部教育</t>
  </si>
  <si>
    <t>2050802-干部教育</t>
  </si>
  <si>
    <t>2050803培训支出</t>
  </si>
  <si>
    <t>培训支出</t>
  </si>
  <si>
    <t>2050803-培训支出</t>
  </si>
  <si>
    <t>2050804退役士兵能力提升</t>
  </si>
  <si>
    <t>退役士兵能力提升</t>
  </si>
  <si>
    <t>2050804-退役士兵能力提升</t>
  </si>
  <si>
    <t>2050899其他进修及培训</t>
  </si>
  <si>
    <t>其他进修及培训</t>
  </si>
  <si>
    <t>2050899-其他进修及培训</t>
  </si>
  <si>
    <t>20509教育费附加安排的支出</t>
  </si>
  <si>
    <t>教育费附加安排的支出</t>
  </si>
  <si>
    <t>20509-教育费附加安排的支出</t>
  </si>
  <si>
    <t>2050901农村中小学校舍建设</t>
  </si>
  <si>
    <t>农村中小学校舍建设</t>
  </si>
  <si>
    <t>2050901-农村中小学校舍建设</t>
  </si>
  <si>
    <t>2050902农村中小学教学设施</t>
  </si>
  <si>
    <t>农村中小学教学设施</t>
  </si>
  <si>
    <t>2050902-农村中小学教学设施</t>
  </si>
  <si>
    <t>2050903城市中小学校舍建设</t>
  </si>
  <si>
    <t>城市中小学校舍建设</t>
  </si>
  <si>
    <t>2050903-城市中小学校舍建设</t>
  </si>
  <si>
    <t>2050904城市中小学教学设施</t>
  </si>
  <si>
    <t>城市中小学教学设施</t>
  </si>
  <si>
    <t>2050904-城市中小学教学设施</t>
  </si>
  <si>
    <t>2050905中等职业学校教学设施</t>
  </si>
  <si>
    <t>中等职业学校教学设施</t>
  </si>
  <si>
    <t>2050905-中等职业学校教学设施</t>
  </si>
  <si>
    <t>2050999其他教育费附加安排的支出</t>
  </si>
  <si>
    <t>其他教育费附加安排的支出</t>
  </si>
  <si>
    <t>2050999-其他教育费附加安排的支出</t>
  </si>
  <si>
    <t>20599其他教育支出</t>
  </si>
  <si>
    <t>其他教育支出</t>
  </si>
  <si>
    <t>20599-其他教育支出</t>
  </si>
  <si>
    <t>2059999其他教育支出</t>
  </si>
  <si>
    <t>2059999-其他教育支出</t>
  </si>
  <si>
    <t>206科学技术支出</t>
  </si>
  <si>
    <t>科学技术支出</t>
  </si>
  <si>
    <t>206-科学技术支出</t>
  </si>
  <si>
    <t>20601科学技术管理事务</t>
  </si>
  <si>
    <t>科学技术管理事务</t>
  </si>
  <si>
    <t>20601-科学技术管理事务</t>
  </si>
  <si>
    <t>2060101行政运行</t>
  </si>
  <si>
    <t>2060101-行政运行</t>
  </si>
  <si>
    <t>2060102一般行政管理事务</t>
  </si>
  <si>
    <t>2060102-一般行政管理事务</t>
  </si>
  <si>
    <t>2060103机关服务</t>
  </si>
  <si>
    <t>2060103-机关服务</t>
  </si>
  <si>
    <t>2060199其他科学技术管理事务支出</t>
  </si>
  <si>
    <t>其他科学技术管理事务支出</t>
  </si>
  <si>
    <t>2060199-其他科学技术管理事务支出</t>
  </si>
  <si>
    <t>20602基础研究</t>
  </si>
  <si>
    <t>基础研究</t>
  </si>
  <si>
    <t>20602-基础研究</t>
  </si>
  <si>
    <t>2060201机构运行</t>
  </si>
  <si>
    <t>机构运行</t>
  </si>
  <si>
    <t>2060201-机构运行</t>
  </si>
  <si>
    <t>2060203自然科学基金</t>
  </si>
  <si>
    <t>自然科学基金</t>
  </si>
  <si>
    <t>2060203-自然科学基金</t>
  </si>
  <si>
    <t>2060204实验室及相关设施</t>
  </si>
  <si>
    <t>实验室及相关设施</t>
  </si>
  <si>
    <t>2060204-实验室及相关设施</t>
  </si>
  <si>
    <t>2060205重大科学工程</t>
  </si>
  <si>
    <t>重大科学工程</t>
  </si>
  <si>
    <t>2060205-重大科学工程</t>
  </si>
  <si>
    <t>2060206专项基础科研</t>
  </si>
  <si>
    <t>专项基础科研</t>
  </si>
  <si>
    <t>2060206-专项基础科研</t>
  </si>
  <si>
    <t>2060207专项技术基础</t>
  </si>
  <si>
    <t>专项技术基础</t>
  </si>
  <si>
    <t>2060207-专项技术基础</t>
  </si>
  <si>
    <t>2060208科技人才队伍建设</t>
  </si>
  <si>
    <t>科技人才队伍建设</t>
  </si>
  <si>
    <t>2060208-科技人才队伍建设</t>
  </si>
  <si>
    <t>2060299其他基础研究支出</t>
  </si>
  <si>
    <t>其他基础研究支出</t>
  </si>
  <si>
    <t>2060299-其他基础研究支出</t>
  </si>
  <si>
    <t>20603应用研究</t>
  </si>
  <si>
    <t>应用研究</t>
  </si>
  <si>
    <t>20603-应用研究</t>
  </si>
  <si>
    <t>2060301机构运行</t>
  </si>
  <si>
    <t>2060301-机构运行</t>
  </si>
  <si>
    <t>2060302社会公益研究</t>
  </si>
  <si>
    <t>社会公益研究</t>
  </si>
  <si>
    <t>2060302-社会公益研究</t>
  </si>
  <si>
    <t>2060303高技术研究</t>
  </si>
  <si>
    <t>高技术研究</t>
  </si>
  <si>
    <t>2060303-高技术研究</t>
  </si>
  <si>
    <t>2060304专项科研试制</t>
  </si>
  <si>
    <t>专项科研试制</t>
  </si>
  <si>
    <t>2060304-专项科研试制</t>
  </si>
  <si>
    <t>2060399其他应用研究支出</t>
  </si>
  <si>
    <t>其他应用研究支出</t>
  </si>
  <si>
    <t>2060399-其他应用研究支出</t>
  </si>
  <si>
    <t>20604技术研究与开发</t>
  </si>
  <si>
    <t>技术研究与开发</t>
  </si>
  <si>
    <t>20604-技术研究与开发</t>
  </si>
  <si>
    <t>2060401机构运行</t>
  </si>
  <si>
    <t>2060401-机构运行</t>
  </si>
  <si>
    <t>2060404科技成果转化与扩散</t>
  </si>
  <si>
    <t>科技成果转化与扩散</t>
  </si>
  <si>
    <t>2060404-科技成果转化与扩散</t>
  </si>
  <si>
    <t>2060405共性技术研究与开发</t>
  </si>
  <si>
    <t>共性技术研究与开发</t>
  </si>
  <si>
    <t>2060405-共性技术研究与开发</t>
  </si>
  <si>
    <t>2060499其他技术研究与开发支出</t>
  </si>
  <si>
    <t>其他技术研究与开发支出</t>
  </si>
  <si>
    <t>2060499-其他技术研究与开发支出</t>
  </si>
  <si>
    <t>20605科技条件与服务</t>
  </si>
  <si>
    <t>科技条件与服务</t>
  </si>
  <si>
    <t>20605-科技条件与服务</t>
  </si>
  <si>
    <t>2060501机构运行</t>
  </si>
  <si>
    <t>2060501-机构运行</t>
  </si>
  <si>
    <t>2060502技术创新服务体系</t>
  </si>
  <si>
    <t>技术创新服务体系</t>
  </si>
  <si>
    <t>2060502-技术创新服务体系</t>
  </si>
  <si>
    <t>2060503科技条件专项</t>
  </si>
  <si>
    <t>科技条件专项</t>
  </si>
  <si>
    <t>2060503-科技条件专项</t>
  </si>
  <si>
    <t>2060599其他科技条件与服务支出</t>
  </si>
  <si>
    <t>其他科技条件与服务支出</t>
  </si>
  <si>
    <t>2060599-其他科技条件与服务支出</t>
  </si>
  <si>
    <t>20606社会科学</t>
  </si>
  <si>
    <t>社会科学</t>
  </si>
  <si>
    <t>20606-社会科学</t>
  </si>
  <si>
    <t>2060601社会科学研究机构</t>
  </si>
  <si>
    <t>社会科学研究机构</t>
  </si>
  <si>
    <t>2060601-社会科学研究机构</t>
  </si>
  <si>
    <t>2060602社会科学研究</t>
  </si>
  <si>
    <t>社会科学研究</t>
  </si>
  <si>
    <t>2060602-社会科学研究</t>
  </si>
  <si>
    <t>2060603社科基金支出</t>
  </si>
  <si>
    <t>社科基金支出</t>
  </si>
  <si>
    <t>2060603-社科基金支出</t>
  </si>
  <si>
    <t>2060699其他社会科学支出</t>
  </si>
  <si>
    <t>其他社会科学支出</t>
  </si>
  <si>
    <t>2060699-其他社会科学支出</t>
  </si>
  <si>
    <t>20607科学技术普及</t>
  </si>
  <si>
    <t>科学技术普及</t>
  </si>
  <si>
    <t>20607-科学技术普及</t>
  </si>
  <si>
    <t>2060701机构运行</t>
  </si>
  <si>
    <t>2060701-机构运行</t>
  </si>
  <si>
    <t>2060702科普活动</t>
  </si>
  <si>
    <t>科普活动</t>
  </si>
  <si>
    <t>2060702-科普活动</t>
  </si>
  <si>
    <t>2060703青少年科技活动</t>
  </si>
  <si>
    <t>青少年科技活动</t>
  </si>
  <si>
    <t>2060703-青少年科技活动</t>
  </si>
  <si>
    <t>2060704学术交流活动</t>
  </si>
  <si>
    <t>学术交流活动</t>
  </si>
  <si>
    <t>2060704-学术交流活动</t>
  </si>
  <si>
    <t>2060705科技馆站</t>
  </si>
  <si>
    <t>科技馆站</t>
  </si>
  <si>
    <t>2060705-科技馆站</t>
  </si>
  <si>
    <t>2060799其他科学技术普及支出</t>
  </si>
  <si>
    <t>其他科学技术普及支出</t>
  </si>
  <si>
    <t>2060799-其他科学技术普及支出</t>
  </si>
  <si>
    <t>20608科技交流与合作</t>
  </si>
  <si>
    <t>科技交流与合作</t>
  </si>
  <si>
    <t>20608-科技交流与合作</t>
  </si>
  <si>
    <t>2060801国际交流与合作</t>
  </si>
  <si>
    <t>国际交流与合作</t>
  </si>
  <si>
    <t>2060801-国际交流与合作</t>
  </si>
  <si>
    <t>2060802重大科技合作项目</t>
  </si>
  <si>
    <t>重大科技合作项目</t>
  </si>
  <si>
    <t>2060802-重大科技合作项目</t>
  </si>
  <si>
    <t>2060899其他科技交流与合作支出</t>
  </si>
  <si>
    <t>其他科技交流与合作支出</t>
  </si>
  <si>
    <t>2060899-其他科技交流与合作支出</t>
  </si>
  <si>
    <t>20609科技重大项目</t>
  </si>
  <si>
    <t>科技重大项目</t>
  </si>
  <si>
    <t>20609-科技重大项目</t>
  </si>
  <si>
    <t>2060901科技重大专项</t>
  </si>
  <si>
    <t>科技重大专项</t>
  </si>
  <si>
    <t>2060901-科技重大专项</t>
  </si>
  <si>
    <t>2060902重点研发计划</t>
  </si>
  <si>
    <t>重点研发计划</t>
  </si>
  <si>
    <t>2060902-重点研发计划</t>
  </si>
  <si>
    <t>2060999其他科技重大项目</t>
  </si>
  <si>
    <t>其他科技重大项目</t>
  </si>
  <si>
    <t>2060999-其他科技重大项目</t>
  </si>
  <si>
    <t>20610核电站乏燃料处理处置基金支出</t>
  </si>
  <si>
    <t>核电站乏燃料处理处置基金支出</t>
  </si>
  <si>
    <t>20610-核电站乏燃料处理处置基金支出</t>
  </si>
  <si>
    <t>2061001乏燃料运输</t>
  </si>
  <si>
    <t>乏燃料运输</t>
  </si>
  <si>
    <t>2061001-乏燃料运输</t>
  </si>
  <si>
    <t>2061002乏燃料离堆贮存</t>
  </si>
  <si>
    <t>乏燃料离堆贮存</t>
  </si>
  <si>
    <t>2061002-乏燃料离堆贮存</t>
  </si>
  <si>
    <t>2061003乏燃料后处理</t>
  </si>
  <si>
    <t>乏燃料后处理</t>
  </si>
  <si>
    <t>2061003-乏燃料后处理</t>
  </si>
  <si>
    <t>2061004高放废物的处理处置</t>
  </si>
  <si>
    <t>高放废物的处理处置</t>
  </si>
  <si>
    <t>2061004-高放废物的处理处置</t>
  </si>
  <si>
    <t>2061005乏燃料后处理厂的建设、运行、改造和退役</t>
  </si>
  <si>
    <t>乏燃料后处理厂的建设、运行、改造和退役</t>
  </si>
  <si>
    <t>2061005-乏燃料后处理厂的建设、运行、改造和退役</t>
  </si>
  <si>
    <t>2061099其他乏燃料处理处置基金支出</t>
  </si>
  <si>
    <t>其他乏燃料处理处置基金支出</t>
  </si>
  <si>
    <t>2061099-其他乏燃料处理处置基金支出</t>
  </si>
  <si>
    <t>20699其他科学技术支出</t>
  </si>
  <si>
    <t>其他科学技术支出</t>
  </si>
  <si>
    <t>20699-其他科学技术支出</t>
  </si>
  <si>
    <t>2069901科技奖励</t>
  </si>
  <si>
    <t>科技奖励</t>
  </si>
  <si>
    <t>2069901-科技奖励</t>
  </si>
  <si>
    <t>2069902核应急</t>
  </si>
  <si>
    <t>核应急</t>
  </si>
  <si>
    <t>2069902-核应急</t>
  </si>
  <si>
    <t>2069903转制科研机构</t>
  </si>
  <si>
    <t>转制科研机构</t>
  </si>
  <si>
    <t>2069903-转制科研机构</t>
  </si>
  <si>
    <t>2069999其他科学技术支出</t>
  </si>
  <si>
    <t>2069999-其他科学技术支出</t>
  </si>
  <si>
    <t>207文化旅游体育与传媒支出</t>
  </si>
  <si>
    <t>文化旅游体育与传媒支出</t>
  </si>
  <si>
    <t>207-文化旅游体育与传媒支出</t>
  </si>
  <si>
    <t>20701文化和旅游</t>
  </si>
  <si>
    <t>文化和旅游</t>
  </si>
  <si>
    <t>20701-文化和旅游</t>
  </si>
  <si>
    <t>2070101行政运行</t>
  </si>
  <si>
    <t>2070101-行政运行</t>
  </si>
  <si>
    <t>2070102一般行政管理事务</t>
  </si>
  <si>
    <t>2070102-一般行政管理事务</t>
  </si>
  <si>
    <t>2070103机关服务</t>
  </si>
  <si>
    <t>2070103-机关服务</t>
  </si>
  <si>
    <t>2070104图书馆</t>
  </si>
  <si>
    <t>图书馆</t>
  </si>
  <si>
    <t>2070104-图书馆</t>
  </si>
  <si>
    <t>2070105文化展示及纪念机构</t>
  </si>
  <si>
    <t>文化展示及纪念机构</t>
  </si>
  <si>
    <t>2070105-文化展示及纪念机构</t>
  </si>
  <si>
    <t>2070106艺术表演场所</t>
  </si>
  <si>
    <t>艺术表演场所</t>
  </si>
  <si>
    <t>2070106-艺术表演场所</t>
  </si>
  <si>
    <t>2070107艺术表演团体</t>
  </si>
  <si>
    <t>艺术表演团体</t>
  </si>
  <si>
    <t>2070107-艺术表演团体</t>
  </si>
  <si>
    <t>2070108文化活动</t>
  </si>
  <si>
    <t>文化活动</t>
  </si>
  <si>
    <t>2070108-文化活动</t>
  </si>
  <si>
    <t>2070109群众文化</t>
  </si>
  <si>
    <t>群众文化</t>
  </si>
  <si>
    <t>2070109-群众文化</t>
  </si>
  <si>
    <t>2070110文化和旅游交流与合作</t>
  </si>
  <si>
    <t>文化和旅游交流与合作</t>
  </si>
  <si>
    <t>2070110-文化和旅游交流与合作</t>
  </si>
  <si>
    <t>2070111文化创作与保护</t>
  </si>
  <si>
    <t>文化创作与保护</t>
  </si>
  <si>
    <t>2070111-文化创作与保护</t>
  </si>
  <si>
    <t>2070112文化和旅游市场管理</t>
  </si>
  <si>
    <t>文化和旅游市场管理</t>
  </si>
  <si>
    <t>2070112-文化和旅游市场管理</t>
  </si>
  <si>
    <t>2070113旅游宣传</t>
  </si>
  <si>
    <t>旅游宣传</t>
  </si>
  <si>
    <t>2070113-旅游宣传</t>
  </si>
  <si>
    <t>2070114文化和旅游管理事务</t>
  </si>
  <si>
    <t>文化和旅游管理事务</t>
  </si>
  <si>
    <t>2070114-文化和旅游管理事务</t>
  </si>
  <si>
    <t>2070199其他文化和旅游支出</t>
  </si>
  <si>
    <t>其他文化和旅游支出</t>
  </si>
  <si>
    <t>2070199-其他文化和旅游支出</t>
  </si>
  <si>
    <t>20702文物</t>
  </si>
  <si>
    <t>文物</t>
  </si>
  <si>
    <t>20702-文物</t>
  </si>
  <si>
    <t>2070201行政运行</t>
  </si>
  <si>
    <t>2070201-行政运行</t>
  </si>
  <si>
    <t>2070202一般行政管理事务</t>
  </si>
  <si>
    <t>2070202-一般行政管理事务</t>
  </si>
  <si>
    <t>2070203机关服务</t>
  </si>
  <si>
    <t>2070203-机关服务</t>
  </si>
  <si>
    <t>2070204文物保护</t>
  </si>
  <si>
    <t>文物保护</t>
  </si>
  <si>
    <t>2070204-文物保护</t>
  </si>
  <si>
    <t>2070205博物馆</t>
  </si>
  <si>
    <t>博物馆</t>
  </si>
  <si>
    <t>2070205-博物馆</t>
  </si>
  <si>
    <t>2070206历史名城与古迹</t>
  </si>
  <si>
    <t>历史名城与古迹</t>
  </si>
  <si>
    <t>2070206-历史名城与古迹</t>
  </si>
  <si>
    <t>2070299其他文物支出</t>
  </si>
  <si>
    <t>其他文物支出</t>
  </si>
  <si>
    <t>2070299-其他文物支出</t>
  </si>
  <si>
    <t>20703体育</t>
  </si>
  <si>
    <t>体育</t>
  </si>
  <si>
    <t>20703-体育</t>
  </si>
  <si>
    <t>2070301行政运行</t>
  </si>
  <si>
    <t>2070301-行政运行</t>
  </si>
  <si>
    <t>2070302一般行政管理事务</t>
  </si>
  <si>
    <t>2070302-一般行政管理事务</t>
  </si>
  <si>
    <t>2070303机关服务</t>
  </si>
  <si>
    <t>2070303-机关服务</t>
  </si>
  <si>
    <t>2070304运动项目管理</t>
  </si>
  <si>
    <t>运动项目管理</t>
  </si>
  <si>
    <t>2070304-运动项目管理</t>
  </si>
  <si>
    <t>2070305体育竞赛</t>
  </si>
  <si>
    <t>体育竞赛</t>
  </si>
  <si>
    <t>2070305-体育竞赛</t>
  </si>
  <si>
    <t>2070306体育训练</t>
  </si>
  <si>
    <t>体育训练</t>
  </si>
  <si>
    <t>2070306-体育训练</t>
  </si>
  <si>
    <t>2070307体育场馆</t>
  </si>
  <si>
    <t>体育场馆</t>
  </si>
  <si>
    <t>2070307-体育场馆</t>
  </si>
  <si>
    <t>2070308群众体育</t>
  </si>
  <si>
    <t>群众体育</t>
  </si>
  <si>
    <t>2070308-群众体育</t>
  </si>
  <si>
    <t>2070309体育交流与合作</t>
  </si>
  <si>
    <t>体育交流与合作</t>
  </si>
  <si>
    <t>2070309-体育交流与合作</t>
  </si>
  <si>
    <t>2070399其他体育支出</t>
  </si>
  <si>
    <t>其他体育支出</t>
  </si>
  <si>
    <t>2070399-其他体育支出</t>
  </si>
  <si>
    <t>20706新闻出版电影</t>
  </si>
  <si>
    <t>新闻出版电影</t>
  </si>
  <si>
    <t>20706-新闻出版电影</t>
  </si>
  <si>
    <t>2070601行政运行</t>
  </si>
  <si>
    <t>2070601-行政运行</t>
  </si>
  <si>
    <t>2070602一般行政管理事务</t>
  </si>
  <si>
    <t>2070602-一般行政管理事务</t>
  </si>
  <si>
    <t>2070603机关服务</t>
  </si>
  <si>
    <t>2070603-机关服务</t>
  </si>
  <si>
    <t>2070604新闻通讯</t>
  </si>
  <si>
    <t>新闻通讯</t>
  </si>
  <si>
    <t>2070604-新闻通讯</t>
  </si>
  <si>
    <t>2070605出版发行</t>
  </si>
  <si>
    <t>出版发行</t>
  </si>
  <si>
    <t>2070605-出版发行</t>
  </si>
  <si>
    <t>2070606版权管理</t>
  </si>
  <si>
    <t>版权管理</t>
  </si>
  <si>
    <t>2070606-版权管理</t>
  </si>
  <si>
    <t>2070607电影</t>
  </si>
  <si>
    <t>电影</t>
  </si>
  <si>
    <t>2070607-电影</t>
  </si>
  <si>
    <t>2070699其他新闻出版电影支出</t>
  </si>
  <si>
    <t>其他新闻出版电影支出</t>
  </si>
  <si>
    <t>2070699-其他新闻出版电影支出</t>
  </si>
  <si>
    <t>20707国家电影事业发展专项资金安排的支出</t>
  </si>
  <si>
    <t>国家电影事业发展专项资金安排的支出</t>
  </si>
  <si>
    <t>20707-国家电影事业发展专项资金安排的支出</t>
  </si>
  <si>
    <t>2070701资助国产影片放映</t>
  </si>
  <si>
    <t>资助国产影片放映</t>
  </si>
  <si>
    <t>2070701-资助国产影片放映</t>
  </si>
  <si>
    <t>2070702资助影院建设</t>
  </si>
  <si>
    <t>资助影院建设</t>
  </si>
  <si>
    <t>2070702-资助影院建设</t>
  </si>
  <si>
    <t>2070703资助少数民族语电影译制</t>
  </si>
  <si>
    <t>资助少数民族语电影译制</t>
  </si>
  <si>
    <t>2070703-资助少数民族语电影译制</t>
  </si>
  <si>
    <t>2070704购买农村电影公益性放映版权服务</t>
  </si>
  <si>
    <t>购买农村电影公益性放映版权服务</t>
  </si>
  <si>
    <t>2070704-购买农村电影公益性放映版权服务</t>
  </si>
  <si>
    <t>2070799其他国家电影事业发展专项资金支出</t>
  </si>
  <si>
    <t>其他国家电影事业发展专项资金支出</t>
  </si>
  <si>
    <t>2070799-其他国家电影事业发展专项资金支出</t>
  </si>
  <si>
    <t>20708广播电视</t>
  </si>
  <si>
    <t>广播电视</t>
  </si>
  <si>
    <t>20708-广播电视</t>
  </si>
  <si>
    <t>2070801行政运行</t>
  </si>
  <si>
    <t>2070801-行政运行</t>
  </si>
  <si>
    <t>2070802一般行政管理事务</t>
  </si>
  <si>
    <t>2070802-一般行政管理事务</t>
  </si>
  <si>
    <t>2070803机关服务</t>
  </si>
  <si>
    <t>2070803-机关服务</t>
  </si>
  <si>
    <t>2070806监测监管</t>
  </si>
  <si>
    <t>监测监管</t>
  </si>
  <si>
    <t>2070806-监测监管</t>
  </si>
  <si>
    <t>2070807传输发射</t>
  </si>
  <si>
    <t>传输发射</t>
  </si>
  <si>
    <t>2070807-传输发射</t>
  </si>
  <si>
    <t>2070808广播电视事务</t>
  </si>
  <si>
    <t>广播电视事务</t>
  </si>
  <si>
    <t>2070808-广播电视事务</t>
  </si>
  <si>
    <t>2070899其他广播电视支出</t>
  </si>
  <si>
    <t>其他广播电视支出</t>
  </si>
  <si>
    <t>2070899-其他广播电视支出</t>
  </si>
  <si>
    <t>20709旅游发展基金支出</t>
  </si>
  <si>
    <t>旅游发展基金支出</t>
  </si>
  <si>
    <t>20709-旅游发展基金支出</t>
  </si>
  <si>
    <t>2070901宣传促销</t>
  </si>
  <si>
    <t>宣传促销</t>
  </si>
  <si>
    <t>2070901-宣传促销</t>
  </si>
  <si>
    <t>2070902行业规划</t>
  </si>
  <si>
    <t>行业规划</t>
  </si>
  <si>
    <t>2070902-行业规划</t>
  </si>
  <si>
    <t>2070903旅游事业补助</t>
  </si>
  <si>
    <t>旅游事业补助</t>
  </si>
  <si>
    <t>2070903-旅游事业补助</t>
  </si>
  <si>
    <t>2070904地方旅游开发项目补助</t>
  </si>
  <si>
    <t>地方旅游开发项目补助</t>
  </si>
  <si>
    <t>2070904-地方旅游开发项目补助</t>
  </si>
  <si>
    <t>2070999其他旅游发展基金支出</t>
  </si>
  <si>
    <t>其他旅游发展基金支出</t>
  </si>
  <si>
    <t>2070999-其他旅游发展基金支出</t>
  </si>
  <si>
    <t>20710国家电影事业发展专项资金对应专项债务收入安排的支出</t>
  </si>
  <si>
    <t>国家电影事业发展专项资金对应专项债务收入安排的支出</t>
  </si>
  <si>
    <t>20710-国家电影事业发展专项资金对应专项债务收入安排的支出</t>
  </si>
  <si>
    <t>2071001资助城市影院</t>
  </si>
  <si>
    <t>资助城市影院</t>
  </si>
  <si>
    <t>2071001-资助城市影院</t>
  </si>
  <si>
    <t>2071099其他国家电影事业发展专项资金对应专项债务收入支出</t>
  </si>
  <si>
    <t>其他国家电影事业发展专项资金对应专项债务收入支出</t>
  </si>
  <si>
    <t>2071099-其他国家电影事业发展专项资金对应专项债务收入支出</t>
  </si>
  <si>
    <t>20799其他文化旅游体育与传媒支出</t>
  </si>
  <si>
    <t>其他文化旅游体育与传媒支出</t>
  </si>
  <si>
    <t>20799-其他文化旅游体育与传媒支出</t>
  </si>
  <si>
    <t>2079902宣传文化发展专项支出</t>
  </si>
  <si>
    <t>宣传文化发展专项支出</t>
  </si>
  <si>
    <t>2079902-宣传文化发展专项支出</t>
  </si>
  <si>
    <t>2079903文化产业发展专项支出</t>
  </si>
  <si>
    <t>文化产业发展专项支出</t>
  </si>
  <si>
    <t>2079903-文化产业发展专项支出</t>
  </si>
  <si>
    <t>2079999其他文化旅游体育与传媒支出</t>
  </si>
  <si>
    <t>2079999-其他文化旅游体育与传媒支出</t>
  </si>
  <si>
    <t>208社会保障和就业支出</t>
  </si>
  <si>
    <t>社会保障和就业支出</t>
  </si>
  <si>
    <t>208-社会保障和就业支出</t>
  </si>
  <si>
    <t>20801人力资源和社会保障管理事务</t>
  </si>
  <si>
    <t>人力资源和社会保障管理事务</t>
  </si>
  <si>
    <t>20801-人力资源和社会保障管理事务</t>
  </si>
  <si>
    <t>2080101行政运行</t>
  </si>
  <si>
    <t>2080101-行政运行</t>
  </si>
  <si>
    <t>2080102一般行政管理事务</t>
  </si>
  <si>
    <t>2080102-一般行政管理事务</t>
  </si>
  <si>
    <t>2080103机关服务</t>
  </si>
  <si>
    <t>2080103-机关服务</t>
  </si>
  <si>
    <t>2080104综合业务管理</t>
  </si>
  <si>
    <t>综合业务管理</t>
  </si>
  <si>
    <t>2080104-综合业务管理</t>
  </si>
  <si>
    <t>2080105劳动保障监察</t>
  </si>
  <si>
    <t>劳动保障监察</t>
  </si>
  <si>
    <t>2080105-劳动保障监察</t>
  </si>
  <si>
    <t>2080106就业管理事务</t>
  </si>
  <si>
    <t>就业管理事务</t>
  </si>
  <si>
    <t>2080106-就业管理事务</t>
  </si>
  <si>
    <t>2080107社会保险业务管理事务</t>
  </si>
  <si>
    <t>社会保险业务管理事务</t>
  </si>
  <si>
    <t>2080107-社会保险业务管理事务</t>
  </si>
  <si>
    <t>2080108信息化建设</t>
  </si>
  <si>
    <t>2080108-信息化建设</t>
  </si>
  <si>
    <t>2080109社会保险经办机构</t>
  </si>
  <si>
    <t>社会保险经办机构</t>
  </si>
  <si>
    <t>2080109-社会保险经办机构</t>
  </si>
  <si>
    <t>2080110劳动关系和维权</t>
  </si>
  <si>
    <t>劳动关系和维权</t>
  </si>
  <si>
    <t>2080110-劳动关系和维权</t>
  </si>
  <si>
    <t>2080111公共就业服务和职业技能鉴定机构</t>
  </si>
  <si>
    <t>公共就业服务和职业技能鉴定机构</t>
  </si>
  <si>
    <t>2080111-公共就业服务和职业技能鉴定机构</t>
  </si>
  <si>
    <t>2080112劳动人事争议调解仲裁</t>
  </si>
  <si>
    <t>劳动人事争议调解仲裁</t>
  </si>
  <si>
    <t>2080112-劳动人事争议调解仲裁</t>
  </si>
  <si>
    <t>2080113政府特殊津贴</t>
  </si>
  <si>
    <t>政府特殊津贴</t>
  </si>
  <si>
    <t>2080113-政府特殊津贴</t>
  </si>
  <si>
    <t>2080114资助留学回国人员</t>
  </si>
  <si>
    <t>资助留学回国人员</t>
  </si>
  <si>
    <t>2080114-资助留学回国人员</t>
  </si>
  <si>
    <t>2080115博士后日常经费</t>
  </si>
  <si>
    <t>博士后日常经费</t>
  </si>
  <si>
    <t>2080115-博士后日常经费</t>
  </si>
  <si>
    <t>2080116引进人才费用</t>
  </si>
  <si>
    <t>引进人才费用</t>
  </si>
  <si>
    <t>2080116-引进人才费用</t>
  </si>
  <si>
    <t>2080150事业运行</t>
  </si>
  <si>
    <t>2080150-事业运行</t>
  </si>
  <si>
    <t>2080199其他人力资源和社会保障管理事务支出</t>
  </si>
  <si>
    <t>其他人力资源和社会保障管理事务支出</t>
  </si>
  <si>
    <t>2080199-其他人力资源和社会保障管理事务支出</t>
  </si>
  <si>
    <t>20802民政管理事务</t>
  </si>
  <si>
    <t>民政管理事务</t>
  </si>
  <si>
    <t>20802-民政管理事务</t>
  </si>
  <si>
    <t>2080201行政运行</t>
  </si>
  <si>
    <t>2080201-行政运行</t>
  </si>
  <si>
    <t>2080202一般行政管理事务</t>
  </si>
  <si>
    <t>2080202-一般行政管理事务</t>
  </si>
  <si>
    <t>2080203机关服务</t>
  </si>
  <si>
    <t>2080203-机关服务</t>
  </si>
  <si>
    <t>2080206社会组织管理</t>
  </si>
  <si>
    <t>社会组织管理</t>
  </si>
  <si>
    <t>2080206-社会组织管理</t>
  </si>
  <si>
    <t>2080207行政区划和地名管理</t>
  </si>
  <si>
    <t>行政区划和地名管理</t>
  </si>
  <si>
    <t>2080207-行政区划和地名管理</t>
  </si>
  <si>
    <t>2080208基层政权建设和社区治理</t>
  </si>
  <si>
    <t>基层政权建设和社区治理</t>
  </si>
  <si>
    <t>2080208-基层政权建设和社区治理</t>
  </si>
  <si>
    <t>2080299其他民政管理事务支出</t>
  </si>
  <si>
    <t>其他民政管理事务支出</t>
  </si>
  <si>
    <t>2080299-其他民政管理事务支出</t>
  </si>
  <si>
    <t>20804补充全国社会保障基金</t>
  </si>
  <si>
    <t>补充全国社会保障基金</t>
  </si>
  <si>
    <t>20804-补充全国社会保障基金</t>
  </si>
  <si>
    <t>2080402用一般公共预算补充基金</t>
  </si>
  <si>
    <t>用一般公共预算补充基金</t>
  </si>
  <si>
    <t>2080402-用一般公共预算补充基金</t>
  </si>
  <si>
    <t>2080451国有资本经营预算补充社保基金支出</t>
  </si>
  <si>
    <t>国有资本经营预算补充社保基金支出</t>
  </si>
  <si>
    <t>2080451-国有资本经营预算补充社保基金支出</t>
  </si>
  <si>
    <t>2080499用其他财政资金补充基金</t>
  </si>
  <si>
    <t>用其他财政资金补充基金</t>
  </si>
  <si>
    <t>2080499-用其他财政资金补充基金</t>
  </si>
  <si>
    <t>20805行政事业单位养老支出</t>
  </si>
  <si>
    <t>行政事业单位养老支出</t>
  </si>
  <si>
    <t>20805-行政事业单位养老支出</t>
  </si>
  <si>
    <t>2080501行政单位离退休</t>
  </si>
  <si>
    <t>行政单位离退休</t>
  </si>
  <si>
    <t>2080501-行政单位离退休</t>
  </si>
  <si>
    <t>2080502事业单位离退休</t>
  </si>
  <si>
    <t>事业单位离退休</t>
  </si>
  <si>
    <t>2080502-事业单位离退休</t>
  </si>
  <si>
    <t>2080503离退休人员管理机构</t>
  </si>
  <si>
    <t>离退休人员管理机构</t>
  </si>
  <si>
    <t>2080503-离退休人员管理机构</t>
  </si>
  <si>
    <t>2080505机关事业单位基本养老保险缴费支出</t>
  </si>
  <si>
    <t>机关事业单位基本养老保险缴费支出</t>
  </si>
  <si>
    <t>2080505-机关事业单位基本养老保险缴费支出</t>
  </si>
  <si>
    <t>2080506机关事业单位职业年金缴费支出</t>
  </si>
  <si>
    <t>机关事业单位职业年金缴费支出</t>
  </si>
  <si>
    <t>2080506-机关事业单位职业年金缴费支出</t>
  </si>
  <si>
    <t>2080507对机关事业单位基本养老保险基金的补助</t>
  </si>
  <si>
    <t>对机关事业单位基本养老保险基金的补助</t>
  </si>
  <si>
    <t>2080507-对机关事业单位基本养老保险基金的补助</t>
  </si>
  <si>
    <t>2080508对机关事业单位职业年金的补助</t>
  </si>
  <si>
    <t>对机关事业单位职业年金的补助</t>
  </si>
  <si>
    <t>2080508-对机关事业单位职业年金的补助</t>
  </si>
  <si>
    <t>2080599其他行政事业单位养老支出</t>
  </si>
  <si>
    <t>其他行政事业单位养老支出</t>
  </si>
  <si>
    <t>2080599-其他行政事业单位养老支出</t>
  </si>
  <si>
    <t>20806企业改革补助</t>
  </si>
  <si>
    <t>企业改革补助</t>
  </si>
  <si>
    <t>20806-企业改革补助</t>
  </si>
  <si>
    <t>2080601企业关闭破产补助</t>
  </si>
  <si>
    <t>企业关闭破产补助</t>
  </si>
  <si>
    <t>2080601-企业关闭破产补助</t>
  </si>
  <si>
    <t>2080602厂办大集体改革补助</t>
  </si>
  <si>
    <t>厂办大集体改革补助</t>
  </si>
  <si>
    <t>2080602-厂办大集体改革补助</t>
  </si>
  <si>
    <t>2080699其他企业改革发展补助</t>
  </si>
  <si>
    <t>其他企业改革发展补助</t>
  </si>
  <si>
    <t>2080699-其他企业改革发展补助</t>
  </si>
  <si>
    <t>20807就业补助</t>
  </si>
  <si>
    <t>就业补助</t>
  </si>
  <si>
    <t>20807-就业补助</t>
  </si>
  <si>
    <t>2080701就业创业服务补贴</t>
  </si>
  <si>
    <t>就业创业服务补贴</t>
  </si>
  <si>
    <t>2080701-就业创业服务补贴</t>
  </si>
  <si>
    <t>2080702职业培训补贴</t>
  </si>
  <si>
    <t>职业培训补贴</t>
  </si>
  <si>
    <t>2080702-职业培训补贴</t>
  </si>
  <si>
    <t>2080704社会保险补贴</t>
  </si>
  <si>
    <t>社会保险补贴</t>
  </si>
  <si>
    <t>2080704-社会保险补贴</t>
  </si>
  <si>
    <t>2080705公益性岗位补贴</t>
  </si>
  <si>
    <t>公益性岗位补贴</t>
  </si>
  <si>
    <t>2080705-公益性岗位补贴</t>
  </si>
  <si>
    <t>2080709职业技能鉴定补贴</t>
  </si>
  <si>
    <t>职业技能鉴定补贴</t>
  </si>
  <si>
    <t>2080709-职业技能鉴定补贴</t>
  </si>
  <si>
    <t>2080711就业见习补贴</t>
  </si>
  <si>
    <t>就业见习补贴</t>
  </si>
  <si>
    <t>2080711-就业见习补贴</t>
  </si>
  <si>
    <t>2080712高技能人才培养补助</t>
  </si>
  <si>
    <t>高技能人才培养补助</t>
  </si>
  <si>
    <t>2080712-高技能人才培养补助</t>
  </si>
  <si>
    <t>2080713促进创业补贴</t>
  </si>
  <si>
    <t>促进创业补贴</t>
  </si>
  <si>
    <t>2080713-促进创业补贴</t>
  </si>
  <si>
    <t>2080799其他就业补助支出</t>
  </si>
  <si>
    <t>其他就业补助支出</t>
  </si>
  <si>
    <t>2080799-其他就业补助支出</t>
  </si>
  <si>
    <t>20808抚恤</t>
  </si>
  <si>
    <t>抚恤</t>
  </si>
  <si>
    <t>20808-抚恤</t>
  </si>
  <si>
    <t>2080801死亡抚恤</t>
  </si>
  <si>
    <t>死亡抚恤</t>
  </si>
  <si>
    <t>2080801-死亡抚恤</t>
  </si>
  <si>
    <t>2080802伤残抚恤</t>
  </si>
  <si>
    <t>伤残抚恤</t>
  </si>
  <si>
    <t>2080802-伤残抚恤</t>
  </si>
  <si>
    <t>2080803在乡复员、退伍军人生活补助</t>
  </si>
  <si>
    <t>在乡复员、退伍军人生活补助</t>
  </si>
  <si>
    <t>2080803-在乡复员、退伍军人生活补助</t>
  </si>
  <si>
    <t>2080805义务兵优待</t>
  </si>
  <si>
    <t>义务兵优待</t>
  </si>
  <si>
    <t>2080805-义务兵优待</t>
  </si>
  <si>
    <t>2080806农村籍退役士兵老年生活补助</t>
  </si>
  <si>
    <t>农村籍退役士兵老年生活补助</t>
  </si>
  <si>
    <t>2080806-农村籍退役士兵老年生活补助</t>
  </si>
  <si>
    <t>2080807光荣院</t>
  </si>
  <si>
    <t>光荣院</t>
  </si>
  <si>
    <t>2080807-光荣院</t>
  </si>
  <si>
    <t>2080808褒扬纪念</t>
  </si>
  <si>
    <t>褒扬纪念</t>
  </si>
  <si>
    <t>2080808-褒扬纪念</t>
  </si>
  <si>
    <t>2080899其他优抚支出</t>
  </si>
  <si>
    <t>其他优抚支出</t>
  </si>
  <si>
    <t>2080899-其他优抚支出</t>
  </si>
  <si>
    <t>20809退役安置</t>
  </si>
  <si>
    <t>退役安置</t>
  </si>
  <si>
    <t>20809-退役安置</t>
  </si>
  <si>
    <t>2080901退役士兵安置</t>
  </si>
  <si>
    <t>退役士兵安置</t>
  </si>
  <si>
    <t>2080901-退役士兵安置</t>
  </si>
  <si>
    <t>2080902军队移交政府的离退休人员安置</t>
  </si>
  <si>
    <t>军队移交政府的离退休人员安置</t>
  </si>
  <si>
    <t>2080902-军队移交政府的离退休人员安置</t>
  </si>
  <si>
    <t>2080903军队移交政府离退休干部管理机构</t>
  </si>
  <si>
    <t>军队移交政府离退休干部管理机构</t>
  </si>
  <si>
    <t>2080903-军队移交政府离退休干部管理机构</t>
  </si>
  <si>
    <t>2080904退役士兵管理教育</t>
  </si>
  <si>
    <t>退役士兵管理教育</t>
  </si>
  <si>
    <t>2080904-退役士兵管理教育</t>
  </si>
  <si>
    <t>2080905军队转业干部安置</t>
  </si>
  <si>
    <t>军队转业干部安置</t>
  </si>
  <si>
    <t>2080905-军队转业干部安置</t>
  </si>
  <si>
    <t>2080999其他退役安置支出</t>
  </si>
  <si>
    <t>其他退役安置支出</t>
  </si>
  <si>
    <t>2080999-其他退役安置支出</t>
  </si>
  <si>
    <t>20810社会福利</t>
  </si>
  <si>
    <t>社会福利</t>
  </si>
  <si>
    <t>20810-社会福利</t>
  </si>
  <si>
    <t>2081001儿童福利</t>
  </si>
  <si>
    <t>儿童福利</t>
  </si>
  <si>
    <t>2081001-儿童福利</t>
  </si>
  <si>
    <t>2081002老年福利</t>
  </si>
  <si>
    <t>老年福利</t>
  </si>
  <si>
    <t>2081002-老年福利</t>
  </si>
  <si>
    <t>2081003康复辅具</t>
  </si>
  <si>
    <t>康复辅具</t>
  </si>
  <si>
    <t>2081003-康复辅具</t>
  </si>
  <si>
    <t>2081004殡葬</t>
  </si>
  <si>
    <t>殡葬</t>
  </si>
  <si>
    <t>2081004-殡葬</t>
  </si>
  <si>
    <t>2081005社会福利事业单位</t>
  </si>
  <si>
    <t>社会福利事业单位</t>
  </si>
  <si>
    <t>2081005-社会福利事业单位</t>
  </si>
  <si>
    <t>2081006养老服务</t>
  </si>
  <si>
    <t>养老服务</t>
  </si>
  <si>
    <t>2081006-养老服务</t>
  </si>
  <si>
    <t>2081099其他社会福利支出</t>
  </si>
  <si>
    <t>其他社会福利支出</t>
  </si>
  <si>
    <t>2081099-其他社会福利支出</t>
  </si>
  <si>
    <t>20811残疾人事业</t>
  </si>
  <si>
    <t>残疾人事业</t>
  </si>
  <si>
    <t>20811-残疾人事业</t>
  </si>
  <si>
    <t>2081101行政运行</t>
  </si>
  <si>
    <t>2081101-行政运行</t>
  </si>
  <si>
    <t>2081102一般行政管理事务</t>
  </si>
  <si>
    <t>2081102-一般行政管理事务</t>
  </si>
  <si>
    <t>2081103机关服务</t>
  </si>
  <si>
    <t>2081103-机关服务</t>
  </si>
  <si>
    <t>2081104残疾人康复</t>
  </si>
  <si>
    <t>残疾人康复</t>
  </si>
  <si>
    <t>2081104-残疾人康复</t>
  </si>
  <si>
    <t>2081105残疾人就业</t>
  </si>
  <si>
    <t>残疾人就业</t>
  </si>
  <si>
    <t>2081105-残疾人就业</t>
  </si>
  <si>
    <t>2081106残疾人体育</t>
  </si>
  <si>
    <t>残疾人体育</t>
  </si>
  <si>
    <t>2081106-残疾人体育</t>
  </si>
  <si>
    <t>2081107残疾人生活和护理补贴</t>
  </si>
  <si>
    <t>残疾人生活和护理补贴</t>
  </si>
  <si>
    <t>2081107-残疾人生活和护理补贴</t>
  </si>
  <si>
    <t>2081199其他残疾人事业支出</t>
  </si>
  <si>
    <t>其他残疾人事业支出</t>
  </si>
  <si>
    <t>2081199-其他残疾人事业支出</t>
  </si>
  <si>
    <t>20816红十字事业</t>
  </si>
  <si>
    <t>红十字事业</t>
  </si>
  <si>
    <t>20816-红十字事业</t>
  </si>
  <si>
    <t>2081601行政运行</t>
  </si>
  <si>
    <t>2081601-行政运行</t>
  </si>
  <si>
    <t>2081602一般行政管理事务</t>
  </si>
  <si>
    <t>2081602-一般行政管理事务</t>
  </si>
  <si>
    <t>2081603机关服务</t>
  </si>
  <si>
    <t>2081603-机关服务</t>
  </si>
  <si>
    <t>2081650事业运行</t>
  </si>
  <si>
    <t>2081650-事业运行</t>
  </si>
  <si>
    <t>2081699其他红十字事业支出</t>
  </si>
  <si>
    <t>其他红十字事业支出</t>
  </si>
  <si>
    <t>2081699-其他红十字事业支出</t>
  </si>
  <si>
    <t>20819最低生活保障</t>
  </si>
  <si>
    <t>最低生活保障</t>
  </si>
  <si>
    <t>20819-最低生活保障</t>
  </si>
  <si>
    <t>2081901城市最低生活保障金支出</t>
  </si>
  <si>
    <t>城市最低生活保障金支出</t>
  </si>
  <si>
    <t>2081901-城市最低生活保障金支出</t>
  </si>
  <si>
    <t>2081902农村最低生活保障金支出</t>
  </si>
  <si>
    <t>农村最低生活保障金支出</t>
  </si>
  <si>
    <t>2081902-农村最低生活保障金支出</t>
  </si>
  <si>
    <t>20820临时救助</t>
  </si>
  <si>
    <t>临时救助</t>
  </si>
  <si>
    <t>20820-临时救助</t>
  </si>
  <si>
    <t>2082001临时救助支出</t>
  </si>
  <si>
    <t>临时救助支出</t>
  </si>
  <si>
    <t>2082001-临时救助支出</t>
  </si>
  <si>
    <t>2082002流浪乞讨人员救助支出</t>
  </si>
  <si>
    <t>流浪乞讨人员救助支出</t>
  </si>
  <si>
    <t>2082002-流浪乞讨人员救助支出</t>
  </si>
  <si>
    <t>20821特困人员救助供养</t>
  </si>
  <si>
    <t>特困人员救助供养</t>
  </si>
  <si>
    <t>20821-特困人员救助供养</t>
  </si>
  <si>
    <t>2082101城市特困人员救助供养支出</t>
  </si>
  <si>
    <t>城市特困人员救助供养支出</t>
  </si>
  <si>
    <t>2082101-城市特困人员救助供养支出</t>
  </si>
  <si>
    <t>2082102农村特困人员救助供养支出</t>
  </si>
  <si>
    <t>农村特困人员救助供养支出</t>
  </si>
  <si>
    <t>2082102-农村特困人员救助供养支出</t>
  </si>
  <si>
    <t>20824补充道路交通事故社会救助基金</t>
  </si>
  <si>
    <t>补充道路交通事故社会救助基金</t>
  </si>
  <si>
    <t>20824-补充道路交通事故社会救助基金</t>
  </si>
  <si>
    <t>2082401对道路交通事故社会救助基金的补助</t>
  </si>
  <si>
    <t>对道路交通事故社会救助基金的补助</t>
  </si>
  <si>
    <t>2082401-对道路交通事故社会救助基金的补助</t>
  </si>
  <si>
    <t>2082402交强险罚款收入补助基金支出</t>
  </si>
  <si>
    <t>交强险罚款收入补助基金支出</t>
  </si>
  <si>
    <t>2082402-交强险罚款收入补助基金支出</t>
  </si>
  <si>
    <t>20825其他生活救助</t>
  </si>
  <si>
    <t>其他生活救助</t>
  </si>
  <si>
    <t>20825-其他生活救助</t>
  </si>
  <si>
    <t>2082501其他城市生活救助</t>
  </si>
  <si>
    <t>其他城市生活救助</t>
  </si>
  <si>
    <t>2082501-其他城市生活救助</t>
  </si>
  <si>
    <t>2082502其他农村生活救助</t>
  </si>
  <si>
    <t>其他农村生活救助</t>
  </si>
  <si>
    <t>2082502-其他农村生活救助</t>
  </si>
  <si>
    <t>20826财政对基本养老保险基金的补助</t>
  </si>
  <si>
    <t>财政对基本养老保险基金的补助</t>
  </si>
  <si>
    <t>20826-财政对基本养老保险基金的补助</t>
  </si>
  <si>
    <t>2082601财政对企业职工基本养老保险基金的补助</t>
  </si>
  <si>
    <t>财政对企业职工基本养老保险基金的补助</t>
  </si>
  <si>
    <t>2082601-财政对企业职工基本养老保险基金的补助</t>
  </si>
  <si>
    <t>2082602财政对城乡居民基本养老保险基金的补助</t>
  </si>
  <si>
    <t>财政对城乡居民基本养老保险基金的补助</t>
  </si>
  <si>
    <t>2082602-财政对城乡居民基本养老保险基金的补助</t>
  </si>
  <si>
    <t>2082699财政对其他基本养老保险基金的补助</t>
  </si>
  <si>
    <t>财政对其他基本养老保险基金的补助</t>
  </si>
  <si>
    <t>2082699-财政对其他基本养老保险基金的补助</t>
  </si>
  <si>
    <t>20827财政对其他社会保险基金的补助</t>
  </si>
  <si>
    <t>财政对其他社会保险基金的补助</t>
  </si>
  <si>
    <t>20827-财政对其他社会保险基金的补助</t>
  </si>
  <si>
    <t>2082701财政对失业保险基金的补助</t>
  </si>
  <si>
    <t>财政对失业保险基金的补助</t>
  </si>
  <si>
    <t>2082701-财政对失业保险基金的补助</t>
  </si>
  <si>
    <t>2082702财政对工伤保险基金的补助</t>
  </si>
  <si>
    <t>财政对工伤保险基金的补助</t>
  </si>
  <si>
    <t>2082702-财政对工伤保险基金的补助</t>
  </si>
  <si>
    <t>2082799其他财政对社会保险基金的补助</t>
  </si>
  <si>
    <t>其他财政对社会保险基金的补助</t>
  </si>
  <si>
    <t>2082799-其他财政对社会保险基金的补助</t>
  </si>
  <si>
    <t>20828退役军人管理事务</t>
  </si>
  <si>
    <t>退役军人管理事务</t>
  </si>
  <si>
    <t>20828-退役军人管理事务</t>
  </si>
  <si>
    <t>2082801行政运行</t>
  </si>
  <si>
    <t>2082801-行政运行</t>
  </si>
  <si>
    <t>2082802一般行政管理事务</t>
  </si>
  <si>
    <t>2082802-一般行政管理事务</t>
  </si>
  <si>
    <t>2082803机关服务</t>
  </si>
  <si>
    <t>2082803-机关服务</t>
  </si>
  <si>
    <t>2082804拥军优属</t>
  </si>
  <si>
    <t>拥军优属</t>
  </si>
  <si>
    <t>2082804-拥军优属</t>
  </si>
  <si>
    <t>2082805军供保障</t>
  </si>
  <si>
    <t>军供保障</t>
  </si>
  <si>
    <t>2082805-军供保障</t>
  </si>
  <si>
    <t>2082806信息化建设</t>
  </si>
  <si>
    <t>2082806-信息化建设</t>
  </si>
  <si>
    <t>2082850事业运行</t>
  </si>
  <si>
    <t>2082850-事业运行</t>
  </si>
  <si>
    <t>2082899其他退役军人事务管理支出</t>
  </si>
  <si>
    <t>其他退役军人事务管理支出</t>
  </si>
  <si>
    <t>2082899-其他退役军人事务管理支出</t>
  </si>
  <si>
    <t>20830财政代缴社会保险费支出</t>
  </si>
  <si>
    <t>财政代缴社会保险费支出</t>
  </si>
  <si>
    <t>20830-财政代缴社会保险费支出</t>
  </si>
  <si>
    <t>2083001财政代缴城乡居民基本养老保险费支出</t>
  </si>
  <si>
    <t>财政代缴城乡居民基本养老保险费支出</t>
  </si>
  <si>
    <t>2083001-财政代缴城乡居民基本养老保险费支出</t>
  </si>
  <si>
    <t>2083099财政代缴其他社会保险费支出</t>
  </si>
  <si>
    <t>财政代缴其他社会保险费支出</t>
  </si>
  <si>
    <t>2083099-财政代缴其他社会保险费支出</t>
  </si>
  <si>
    <t>20899其他社会保障和就业支出</t>
  </si>
  <si>
    <t>其他社会保障和就业支出</t>
  </si>
  <si>
    <t>20899-其他社会保障和就业支出</t>
  </si>
  <si>
    <t>2089999其他社会保障和就业支出</t>
  </si>
  <si>
    <t>2089999-其他社会保障和就业支出</t>
  </si>
  <si>
    <t>209社会保险基金支出</t>
  </si>
  <si>
    <t>社会保险基金支出</t>
  </si>
  <si>
    <t>209-社会保险基金支出</t>
  </si>
  <si>
    <t>20901企业职工基本养老保险基金支出</t>
  </si>
  <si>
    <t>企业职工基本养老保险基金支出</t>
  </si>
  <si>
    <t>20901-企业职工基本养老保险基金支出</t>
  </si>
  <si>
    <t>2090101基本养老金支出</t>
  </si>
  <si>
    <t>基本养老金支出</t>
  </si>
  <si>
    <t>2090101-基本养老金支出</t>
  </si>
  <si>
    <t>2090102医疗补助金支出</t>
  </si>
  <si>
    <t>医疗补助金支出</t>
  </si>
  <si>
    <t>2090102-医疗补助金支出</t>
  </si>
  <si>
    <t>2090103丧葬补助金和抚恤金支出</t>
  </si>
  <si>
    <t>丧葬补助金和抚恤金支出</t>
  </si>
  <si>
    <t>2090103-丧葬补助金和抚恤金支出</t>
  </si>
  <si>
    <t>2090104病残津贴支出</t>
  </si>
  <si>
    <t>病残津贴支出</t>
  </si>
  <si>
    <t>2090104-病残津贴支出</t>
  </si>
  <si>
    <t>2090199其他企业职工基本养老保险基金支出</t>
  </si>
  <si>
    <t>其他企业职工基本养老保险基金支出</t>
  </si>
  <si>
    <t>2090199-其他企业职工基本养老保险基金支出</t>
  </si>
  <si>
    <t>20902失业保险基金支出</t>
  </si>
  <si>
    <t>失业保险基金支出</t>
  </si>
  <si>
    <t>20902-失业保险基金支出</t>
  </si>
  <si>
    <t>2090201失业保险金支出</t>
  </si>
  <si>
    <t>失业保险金支出</t>
  </si>
  <si>
    <t>2090201-失业保险金支出</t>
  </si>
  <si>
    <t>2090202基本医疗保险费支出</t>
  </si>
  <si>
    <t>基本医疗保险费支出</t>
  </si>
  <si>
    <t>2090202-基本医疗保险费支出</t>
  </si>
  <si>
    <t>2090203丧葬补助金和抚恤金支出</t>
  </si>
  <si>
    <t>2090203-丧葬补助金和抚恤金支出</t>
  </si>
  <si>
    <t>2090204职业培训和职业介绍补贴支出</t>
  </si>
  <si>
    <t>职业培训和职业介绍补贴支出</t>
  </si>
  <si>
    <t>2090204-职业培训和职业介绍补贴支出</t>
  </si>
  <si>
    <t>2090205技能提升补贴支出</t>
  </si>
  <si>
    <t>技能提升补贴支出</t>
  </si>
  <si>
    <t>2090205-技能提升补贴支出</t>
  </si>
  <si>
    <t>2090206稳定岗位补贴支出</t>
  </si>
  <si>
    <t>稳定岗位补贴支出</t>
  </si>
  <si>
    <t>2090206-稳定岗位补贴支出</t>
  </si>
  <si>
    <t>2090210其他费用支出</t>
  </si>
  <si>
    <t>其他费用支出</t>
  </si>
  <si>
    <t>2090210-其他费用支出</t>
  </si>
  <si>
    <t>2090299其他失业保险基金支出</t>
  </si>
  <si>
    <t>其他失业保险基金支出</t>
  </si>
  <si>
    <t>2090299-其他失业保险基金支出</t>
  </si>
  <si>
    <t>20903职工基本医疗保险基金支出</t>
  </si>
  <si>
    <t>职工基本医疗保险基金支出</t>
  </si>
  <si>
    <t>20903-职工基本医疗保险基金支出</t>
  </si>
  <si>
    <t>2090301职工基本医疗保险统筹基金支出</t>
  </si>
  <si>
    <t>职工基本医疗保险统筹基金支出</t>
  </si>
  <si>
    <t>2090301-职工基本医疗保险统筹基金支出</t>
  </si>
  <si>
    <t>2090302职工基本医疗保险个人账户基金支出</t>
  </si>
  <si>
    <t>职工基本医疗保险个人账户基金支出</t>
  </si>
  <si>
    <t>2090302-职工基本医疗保险个人账户基金支出</t>
  </si>
  <si>
    <t>2090399其他职工基本医疗保险基金支出</t>
  </si>
  <si>
    <t>其他职工基本医疗保险基金支出</t>
  </si>
  <si>
    <t>2090399-其他职工基本医疗保险基金支出</t>
  </si>
  <si>
    <t>20904工伤保险基金支出</t>
  </si>
  <si>
    <t>工伤保险基金支出</t>
  </si>
  <si>
    <t>20904-工伤保险基金支出</t>
  </si>
  <si>
    <t>2090401工伤保险待遇支出</t>
  </si>
  <si>
    <t>工伤保险待遇支出</t>
  </si>
  <si>
    <t>2090401-工伤保险待遇支出</t>
  </si>
  <si>
    <t>2090402劳动能力鉴定支出</t>
  </si>
  <si>
    <t>劳动能力鉴定支出</t>
  </si>
  <si>
    <t>2090402-劳动能力鉴定支出</t>
  </si>
  <si>
    <t>2090403工伤预防费用支出</t>
  </si>
  <si>
    <t>工伤预防费用支出</t>
  </si>
  <si>
    <t>2090403-工伤预防费用支出</t>
  </si>
  <si>
    <t>2090404职业伤害保障支出</t>
  </si>
  <si>
    <t>职业伤害保障支出</t>
  </si>
  <si>
    <t>2090404-职业伤害保障支出</t>
  </si>
  <si>
    <t>2090499其他工伤保险基金支出</t>
  </si>
  <si>
    <t>其他工伤保险基金支出</t>
  </si>
  <si>
    <t>2090499-其他工伤保险基金支出</t>
  </si>
  <si>
    <t>20910城乡居民基本养老保险基金支出</t>
  </si>
  <si>
    <t>城乡居民基本养老保险基金支出</t>
  </si>
  <si>
    <t>20910-城乡居民基本养老保险基金支出</t>
  </si>
  <si>
    <t>2091001基础养老金支出</t>
  </si>
  <si>
    <t>基础养老金支出</t>
  </si>
  <si>
    <t>2091001-基础养老金支出</t>
  </si>
  <si>
    <t>2091002个人账户养老金支出</t>
  </si>
  <si>
    <t>个人账户养老金支出</t>
  </si>
  <si>
    <t>2091002-个人账户养老金支出</t>
  </si>
  <si>
    <t>2091003丧葬补助金支出</t>
  </si>
  <si>
    <t>丧葬补助金支出</t>
  </si>
  <si>
    <t>2091003-丧葬补助金支出</t>
  </si>
  <si>
    <t>2091099其他城乡居民基本养老保险基金支出</t>
  </si>
  <si>
    <t>其他城乡居民基本养老保险基金支出</t>
  </si>
  <si>
    <t>2091099-其他城乡居民基本养老保险基金支出</t>
  </si>
  <si>
    <t>20911机关事业单位基本养老保险基金支出</t>
  </si>
  <si>
    <t>机关事业单位基本养老保险基金支出</t>
  </si>
  <si>
    <t>20911-机关事业单位基本养老保险基金支出</t>
  </si>
  <si>
    <t>2091101基本养老金支出</t>
  </si>
  <si>
    <t>2091101-基本养老金支出</t>
  </si>
  <si>
    <t>2091102丧葬补助金和抚恤金支出</t>
  </si>
  <si>
    <t>2091102-丧葬补助金和抚恤金支出</t>
  </si>
  <si>
    <t>2091199其他机关事业单位基本养老保险基金支出</t>
  </si>
  <si>
    <t>其他机关事业单位基本养老保险基金支出</t>
  </si>
  <si>
    <t>2091199-其他机关事业单位基本养老保险基金支出</t>
  </si>
  <si>
    <t>20912城乡居民基本医疗保险基金支出</t>
  </si>
  <si>
    <t>城乡居民基本医疗保险基金支出</t>
  </si>
  <si>
    <t>20912-城乡居民基本医疗保险基金支出</t>
  </si>
  <si>
    <t>2091201城乡居民基本医疗保险基金医疗待遇支出</t>
  </si>
  <si>
    <t>城乡居民基本医疗保险基金医疗待遇支出</t>
  </si>
  <si>
    <t>2091201-城乡居民基本医疗保险基金医疗待遇支出</t>
  </si>
  <si>
    <t>2091202城乡居民大病保险支出</t>
  </si>
  <si>
    <t>城乡居民大病保险支出</t>
  </si>
  <si>
    <t>2091202-城乡居民大病保险支出</t>
  </si>
  <si>
    <t>2091299其他城乡居民基本医疗保险基金支出</t>
  </si>
  <si>
    <t>其他城乡居民基本医疗保险基金支出</t>
  </si>
  <si>
    <t>2091299-其他城乡居民基本医疗保险基金支出</t>
  </si>
  <si>
    <t>20997社会保险费划转</t>
  </si>
  <si>
    <t>社会保险费划转</t>
  </si>
  <si>
    <t>20997-社会保险费划转</t>
  </si>
  <si>
    <t>20998社会保险费利息划转</t>
  </si>
  <si>
    <t>社会保险费利息划转</t>
  </si>
  <si>
    <t>20998-社会保险费利息划转</t>
  </si>
  <si>
    <t>20999其他社会保险基金支出</t>
  </si>
  <si>
    <t>其他社会保险基金支出</t>
  </si>
  <si>
    <t>20999-其他社会保险基金支出</t>
  </si>
  <si>
    <t>210卫生健康支出</t>
  </si>
  <si>
    <t>卫生健康支出</t>
  </si>
  <si>
    <t>210-卫生健康支出</t>
  </si>
  <si>
    <t>21001卫生健康管理事务</t>
  </si>
  <si>
    <t>卫生健康管理事务</t>
  </si>
  <si>
    <t>21001-卫生健康管理事务</t>
  </si>
  <si>
    <t>2100101行政运行</t>
  </si>
  <si>
    <t>2100101-行政运行</t>
  </si>
  <si>
    <t>2100102一般行政管理事务</t>
  </si>
  <si>
    <t>2100102-一般行政管理事务</t>
  </si>
  <si>
    <t>2100103机关服务</t>
  </si>
  <si>
    <t>2100103-机关服务</t>
  </si>
  <si>
    <t>2100199其他卫生健康管理事务支出</t>
  </si>
  <si>
    <t>其他卫生健康管理事务支出</t>
  </si>
  <si>
    <t>2100199-其他卫生健康管理事务支出</t>
  </si>
  <si>
    <t>21002公立医院</t>
  </si>
  <si>
    <t>公立医院</t>
  </si>
  <si>
    <t>21002-公立医院</t>
  </si>
  <si>
    <t>2100201综合医院</t>
  </si>
  <si>
    <t>综合医院</t>
  </si>
  <si>
    <t>2100201-综合医院</t>
  </si>
  <si>
    <t>2100202中医（民族）医院</t>
  </si>
  <si>
    <t>中医（民族）医院</t>
  </si>
  <si>
    <t>2100202-中医（民族）医院</t>
  </si>
  <si>
    <t>2100203传染病医院</t>
  </si>
  <si>
    <t>传染病医院</t>
  </si>
  <si>
    <t>2100203-传染病医院</t>
  </si>
  <si>
    <t>2100204职业病防治医院</t>
  </si>
  <si>
    <t>职业病防治医院</t>
  </si>
  <si>
    <t>2100204-职业病防治医院</t>
  </si>
  <si>
    <t>2100205精神病医院</t>
  </si>
  <si>
    <t>精神病医院</t>
  </si>
  <si>
    <t>2100205-精神病医院</t>
  </si>
  <si>
    <t>2100206妇幼保健医院</t>
  </si>
  <si>
    <t>妇幼保健医院</t>
  </si>
  <si>
    <t>2100206-妇幼保健医院</t>
  </si>
  <si>
    <t>2100207儿童医院</t>
  </si>
  <si>
    <t>儿童医院</t>
  </si>
  <si>
    <t>2100207-儿童医院</t>
  </si>
  <si>
    <t>2100208其他专科医院</t>
  </si>
  <si>
    <t>其他专科医院</t>
  </si>
  <si>
    <t>2100208-其他专科医院</t>
  </si>
  <si>
    <t>2100209福利医院</t>
  </si>
  <si>
    <t>福利医院</t>
  </si>
  <si>
    <t>2100209-福利医院</t>
  </si>
  <si>
    <t>2100210行业医院</t>
  </si>
  <si>
    <t>行业医院</t>
  </si>
  <si>
    <t>2100210-行业医院</t>
  </si>
  <si>
    <t>2100211处理医疗欠费</t>
  </si>
  <si>
    <t>处理医疗欠费</t>
  </si>
  <si>
    <t>2100211-处理医疗欠费</t>
  </si>
  <si>
    <t>2100212康复医院</t>
  </si>
  <si>
    <t>康复医院</t>
  </si>
  <si>
    <t>2100212-康复医院</t>
  </si>
  <si>
    <t>2100213优抚医院</t>
  </si>
  <si>
    <t>优抚医院</t>
  </si>
  <si>
    <t>2100213-优抚医院</t>
  </si>
  <si>
    <t>2100299其他公立医院支出</t>
  </si>
  <si>
    <t>其他公立医院支出</t>
  </si>
  <si>
    <t>2100299-其他公立医院支出</t>
  </si>
  <si>
    <t>21003基层医疗卫生机构</t>
  </si>
  <si>
    <t>基层医疗卫生机构</t>
  </si>
  <si>
    <t>21003-基层医疗卫生机构</t>
  </si>
  <si>
    <t>2100301城市社区卫生机构</t>
  </si>
  <si>
    <t>城市社区卫生机构</t>
  </si>
  <si>
    <t>2100301-城市社区卫生机构</t>
  </si>
  <si>
    <t>2100302乡镇卫生院</t>
  </si>
  <si>
    <t>乡镇卫生院</t>
  </si>
  <si>
    <t>2100302-乡镇卫生院</t>
  </si>
  <si>
    <t>2100399其他基层医疗卫生机构支出</t>
  </si>
  <si>
    <t>其他基层医疗卫生机构支出</t>
  </si>
  <si>
    <t>2100399-其他基层医疗卫生机构支出</t>
  </si>
  <si>
    <t>21004公共卫生</t>
  </si>
  <si>
    <t>公共卫生</t>
  </si>
  <si>
    <t>21004-公共卫生</t>
  </si>
  <si>
    <t>2100401疾病预防控制机构</t>
  </si>
  <si>
    <t>疾病预防控制机构</t>
  </si>
  <si>
    <t>2100401-疾病预防控制机构</t>
  </si>
  <si>
    <t>2100402卫生监督机构</t>
  </si>
  <si>
    <t>卫生监督机构</t>
  </si>
  <si>
    <t>2100402-卫生监督机构</t>
  </si>
  <si>
    <t>2100403妇幼保健机构</t>
  </si>
  <si>
    <t>妇幼保健机构</t>
  </si>
  <si>
    <t>2100403-妇幼保健机构</t>
  </si>
  <si>
    <t>2100404精神卫生机构</t>
  </si>
  <si>
    <t>精神卫生机构</t>
  </si>
  <si>
    <t>2100404-精神卫生机构</t>
  </si>
  <si>
    <t>2100405应急救治机构</t>
  </si>
  <si>
    <t>应急救治机构</t>
  </si>
  <si>
    <t>2100405-应急救治机构</t>
  </si>
  <si>
    <t>2100406采供血机构</t>
  </si>
  <si>
    <t>采供血机构</t>
  </si>
  <si>
    <t>2100406-采供血机构</t>
  </si>
  <si>
    <t>2100407其他专业公共卫生机构</t>
  </si>
  <si>
    <t>其他专业公共卫生机构</t>
  </si>
  <si>
    <t>2100407-其他专业公共卫生机构</t>
  </si>
  <si>
    <t>2100408基本公共卫生服务</t>
  </si>
  <si>
    <t>基本公共卫生服务</t>
  </si>
  <si>
    <t>2100408-基本公共卫生服务</t>
  </si>
  <si>
    <t>2100409重大公共卫生服务</t>
  </si>
  <si>
    <t>重大公共卫生服务</t>
  </si>
  <si>
    <t>2100409-重大公共卫生服务</t>
  </si>
  <si>
    <t>2100410突发公共卫生事件应急处置</t>
  </si>
  <si>
    <t>突发公共卫生事件应急处置</t>
  </si>
  <si>
    <t>2100410-突发公共卫生事件应急处置</t>
  </si>
  <si>
    <t>2100499其他公共卫生支出</t>
  </si>
  <si>
    <t>其他公共卫生支出</t>
  </si>
  <si>
    <t>2100499-其他公共卫生支出</t>
  </si>
  <si>
    <t>21007计划生育事务</t>
  </si>
  <si>
    <t>计划生育事务</t>
  </si>
  <si>
    <t>21007-计划生育事务</t>
  </si>
  <si>
    <t>2100716计划生育机构</t>
  </si>
  <si>
    <t>计划生育机构</t>
  </si>
  <si>
    <t>2100716-计划生育机构</t>
  </si>
  <si>
    <t>2100717计划生育服务</t>
  </si>
  <si>
    <t>计划生育服务</t>
  </si>
  <si>
    <t>2100717-计划生育服务</t>
  </si>
  <si>
    <t>2100799其他计划生育事务支出</t>
  </si>
  <si>
    <t>其他计划生育事务支出</t>
  </si>
  <si>
    <t>2100799-其他计划生育事务支出</t>
  </si>
  <si>
    <t>21011行政事业单位医疗</t>
  </si>
  <si>
    <t>行政事业单位医疗</t>
  </si>
  <si>
    <t>21011-行政事业单位医疗</t>
  </si>
  <si>
    <t>2101101行政单位医疗</t>
  </si>
  <si>
    <t>行政单位医疗</t>
  </si>
  <si>
    <t>2101101-行政单位医疗</t>
  </si>
  <si>
    <t>2101102事业单位医疗</t>
  </si>
  <si>
    <t>事业单位医疗</t>
  </si>
  <si>
    <t>2101102-事业单位医疗</t>
  </si>
  <si>
    <t>2101103公务员医疗补助</t>
  </si>
  <si>
    <t>公务员医疗补助</t>
  </si>
  <si>
    <t>2101103-公务员医疗补助</t>
  </si>
  <si>
    <t>2101199其他行政事业单位医疗支出</t>
  </si>
  <si>
    <t>其他行政事业单位医疗支出</t>
  </si>
  <si>
    <t>2101199-其他行政事业单位医疗支出</t>
  </si>
  <si>
    <t>21012财政对基本医疗保险基金的补助</t>
  </si>
  <si>
    <t>财政对基本医疗保险基金的补助</t>
  </si>
  <si>
    <t>21012-财政对基本医疗保险基金的补助</t>
  </si>
  <si>
    <t>2101201财政对职工基本医疗保险基金的补助</t>
  </si>
  <si>
    <t>财政对职工基本医疗保险基金的补助</t>
  </si>
  <si>
    <t>2101201-财政对职工基本医疗保险基金的补助</t>
  </si>
  <si>
    <t>2101202财政对城乡居民基本医疗保险基金的补助</t>
  </si>
  <si>
    <t>财政对城乡居民基本医疗保险基金的补助</t>
  </si>
  <si>
    <t>2101202-财政对城乡居民基本医疗保险基金的补助</t>
  </si>
  <si>
    <t>2101299财政对其他基本医疗保险基金的补助</t>
  </si>
  <si>
    <t>财政对其他基本医疗保险基金的补助</t>
  </si>
  <si>
    <t>2101299-财政对其他基本医疗保险基金的补助</t>
  </si>
  <si>
    <t>21013医疗救助</t>
  </si>
  <si>
    <t>医疗救助</t>
  </si>
  <si>
    <t>21013-医疗救助</t>
  </si>
  <si>
    <t>2101301城乡医疗救助</t>
  </si>
  <si>
    <t>城乡医疗救助</t>
  </si>
  <si>
    <t>2101301-城乡医疗救助</t>
  </si>
  <si>
    <t>2101302疾病应急救助</t>
  </si>
  <si>
    <t>疾病应急救助</t>
  </si>
  <si>
    <t>2101302-疾病应急救助</t>
  </si>
  <si>
    <t>2101399其他医疗救助支出</t>
  </si>
  <si>
    <t>其他医疗救助支出</t>
  </si>
  <si>
    <t>2101399-其他医疗救助支出</t>
  </si>
  <si>
    <t>21014优抚对象医疗</t>
  </si>
  <si>
    <t>优抚对象医疗</t>
  </si>
  <si>
    <t>21014-优抚对象医疗</t>
  </si>
  <si>
    <t>2101401优抚对象医疗补助</t>
  </si>
  <si>
    <t>优抚对象医疗补助</t>
  </si>
  <si>
    <t>2101401-优抚对象医疗补助</t>
  </si>
  <si>
    <t>2101499其他优抚对象医疗支出</t>
  </si>
  <si>
    <t>其他优抚对象医疗支出</t>
  </si>
  <si>
    <t>2101499-其他优抚对象医疗支出</t>
  </si>
  <si>
    <t>21015医疗保障管理事务</t>
  </si>
  <si>
    <t>医疗保障管理事务</t>
  </si>
  <si>
    <t>21015-医疗保障管理事务</t>
  </si>
  <si>
    <t>2101501行政运行</t>
  </si>
  <si>
    <t>2101501-行政运行</t>
  </si>
  <si>
    <t>2101502一般行政管理事务</t>
  </si>
  <si>
    <t>2101502-一般行政管理事务</t>
  </si>
  <si>
    <t>2101503机关服务</t>
  </si>
  <si>
    <t>2101503-机关服务</t>
  </si>
  <si>
    <t>2101504信息化建设</t>
  </si>
  <si>
    <t>2101504-信息化建设</t>
  </si>
  <si>
    <t>2101505医疗保障政策管理</t>
  </si>
  <si>
    <t>医疗保障政策管理</t>
  </si>
  <si>
    <t>2101505-医疗保障政策管理</t>
  </si>
  <si>
    <t>2101506医疗保障经办事务</t>
  </si>
  <si>
    <t>医疗保障经办事务</t>
  </si>
  <si>
    <t>2101506-医疗保障经办事务</t>
  </si>
  <si>
    <t>2101550事业运行</t>
  </si>
  <si>
    <t>2101550-事业运行</t>
  </si>
  <si>
    <t>2101599其他医疗保障管理事务支出</t>
  </si>
  <si>
    <t>其他医疗保障管理事务支出</t>
  </si>
  <si>
    <t>2101599-其他医疗保障管理事务支出</t>
  </si>
  <si>
    <t>21016老龄卫生健康事务</t>
  </si>
  <si>
    <t>老龄卫生健康事务</t>
  </si>
  <si>
    <t>21016-老龄卫生健康事务</t>
  </si>
  <si>
    <t>2101601老龄卫生健康事务</t>
  </si>
  <si>
    <t>2101601-老龄卫生健康事务</t>
  </si>
  <si>
    <t>21017中医药事务</t>
  </si>
  <si>
    <t>中医药事务</t>
  </si>
  <si>
    <t>21017-中医药事务</t>
  </si>
  <si>
    <t>2101701行政运行</t>
  </si>
  <si>
    <t>2101701-行政运行</t>
  </si>
  <si>
    <t>2101702一般行政管理事务</t>
  </si>
  <si>
    <t>2101702-一般行政管理事务</t>
  </si>
  <si>
    <t>2101703机关服务</t>
  </si>
  <si>
    <t>2101703-机关服务</t>
  </si>
  <si>
    <t>2101704中医（民族医）药专项</t>
  </si>
  <si>
    <t>中医（民族医）药专项</t>
  </si>
  <si>
    <t>2101704-中医（民族医）药专项</t>
  </si>
  <si>
    <t>2101799其他中医药事务支出</t>
  </si>
  <si>
    <t>其他中医药事务支出</t>
  </si>
  <si>
    <t>2101799-其他中医药事务支出</t>
  </si>
  <si>
    <t>21018疾病预防控制事务</t>
  </si>
  <si>
    <t>疾病预防控制事务</t>
  </si>
  <si>
    <t>21018-疾病预防控制事务</t>
  </si>
  <si>
    <t>2101801行政运行</t>
  </si>
  <si>
    <t>2101801-行政运行</t>
  </si>
  <si>
    <t>2101802一般行政管理事务</t>
  </si>
  <si>
    <t>2101802-一般行政管理事务</t>
  </si>
  <si>
    <t>2101803机关服务</t>
  </si>
  <si>
    <t>2101803-机关服务</t>
  </si>
  <si>
    <t>2101899其他疾病预防控制事务支出</t>
  </si>
  <si>
    <t>其他疾病预防控制事务支出</t>
  </si>
  <si>
    <t>2101899-其他疾病预防控制事务支出</t>
  </si>
  <si>
    <t>21099其他卫生健康支出</t>
  </si>
  <si>
    <t>其他卫生健康支出</t>
  </si>
  <si>
    <t>21099-其他卫生健康支出</t>
  </si>
  <si>
    <t>2109999其他卫生健康支出</t>
  </si>
  <si>
    <t>2109999-其他卫生健康支出</t>
  </si>
  <si>
    <t>211节能环保支出</t>
  </si>
  <si>
    <t>节能环保支出</t>
  </si>
  <si>
    <t>211-节能环保支出</t>
  </si>
  <si>
    <t>21101环境保护管理事务</t>
  </si>
  <si>
    <t>环境保护管理事务</t>
  </si>
  <si>
    <t>21101-环境保护管理事务</t>
  </si>
  <si>
    <t>2110101行政运行</t>
  </si>
  <si>
    <t>2110101-行政运行</t>
  </si>
  <si>
    <t>2110102一般行政管理事务</t>
  </si>
  <si>
    <t>2110102-一般行政管理事务</t>
  </si>
  <si>
    <t>2110103机关服务</t>
  </si>
  <si>
    <t>2110103-机关服务</t>
  </si>
  <si>
    <t>2110104生态环境保护宣传</t>
  </si>
  <si>
    <t>生态环境保护宣传</t>
  </si>
  <si>
    <t>2110104-生态环境保护宣传</t>
  </si>
  <si>
    <t>2110105环境保护法规、规划及标准</t>
  </si>
  <si>
    <t>环境保护法规、规划及标准</t>
  </si>
  <si>
    <t>2110105-环境保护法规、规划及标准</t>
  </si>
  <si>
    <t>2110106生态环境国际合作及履约</t>
  </si>
  <si>
    <t>生态环境国际合作及履约</t>
  </si>
  <si>
    <t>2110106-生态环境国际合作及履约</t>
  </si>
  <si>
    <t>2110107生态环境保护行政许可</t>
  </si>
  <si>
    <t>生态环境保护行政许可</t>
  </si>
  <si>
    <t>2110107-生态环境保护行政许可</t>
  </si>
  <si>
    <t>2110108应对气候变化管理事务</t>
  </si>
  <si>
    <t>应对气候变化管理事务</t>
  </si>
  <si>
    <t>2110108-应对气候变化管理事务</t>
  </si>
  <si>
    <t>2110199其他环境保护管理事务支出</t>
  </si>
  <si>
    <t>其他环境保护管理事务支出</t>
  </si>
  <si>
    <t>2110199-其他环境保护管理事务支出</t>
  </si>
  <si>
    <t>21102环境监测与监察</t>
  </si>
  <si>
    <t>环境监测与监察</t>
  </si>
  <si>
    <t>21102-环境监测与监察</t>
  </si>
  <si>
    <t>2110203建设项目环评审查与监督</t>
  </si>
  <si>
    <t>建设项目环评审查与监督</t>
  </si>
  <si>
    <t>2110203-建设项目环评审查与监督</t>
  </si>
  <si>
    <t>2110204核与辐射安全监督</t>
  </si>
  <si>
    <t>核与辐射安全监督</t>
  </si>
  <si>
    <t>2110204-核与辐射安全监督</t>
  </si>
  <si>
    <t>2110299其他环境监测与监察支出</t>
  </si>
  <si>
    <t>其他环境监测与监察支出</t>
  </si>
  <si>
    <t>2110299-其他环境监测与监察支出</t>
  </si>
  <si>
    <t>21103污染防治</t>
  </si>
  <si>
    <t>污染防治</t>
  </si>
  <si>
    <t>21103-污染防治</t>
  </si>
  <si>
    <t>2110301大气</t>
  </si>
  <si>
    <t>大气</t>
  </si>
  <si>
    <t>2110301-大气</t>
  </si>
  <si>
    <t>2110302水体</t>
  </si>
  <si>
    <t>水体</t>
  </si>
  <si>
    <t>2110302-水体</t>
  </si>
  <si>
    <t>2110303噪声</t>
  </si>
  <si>
    <t>噪声</t>
  </si>
  <si>
    <t>2110303-噪声</t>
  </si>
  <si>
    <t>2110304固体废弃物与化学品</t>
  </si>
  <si>
    <t>固体废弃物与化学品</t>
  </si>
  <si>
    <t>2110304-固体废弃物与化学品</t>
  </si>
  <si>
    <t>2110305放射源和放射性废物监管</t>
  </si>
  <si>
    <t>放射源和放射性废物监管</t>
  </si>
  <si>
    <t>2110305-放射源和放射性废物监管</t>
  </si>
  <si>
    <t>2110306辐射</t>
  </si>
  <si>
    <t>辐射</t>
  </si>
  <si>
    <t>2110306-辐射</t>
  </si>
  <si>
    <t>2110307土壤</t>
  </si>
  <si>
    <t>土壤</t>
  </si>
  <si>
    <t>2110307-土壤</t>
  </si>
  <si>
    <t>2110399其他污染防治支出</t>
  </si>
  <si>
    <t>其他污染防治支出</t>
  </si>
  <si>
    <t>2110399-其他污染防治支出</t>
  </si>
  <si>
    <t>21104自然生态保护</t>
  </si>
  <si>
    <t>自然生态保护</t>
  </si>
  <si>
    <t>21104-自然生态保护</t>
  </si>
  <si>
    <t>2110401生态保护</t>
  </si>
  <si>
    <t>生态保护</t>
  </si>
  <si>
    <t>2110401-生态保护</t>
  </si>
  <si>
    <t>2110402农村环境保护</t>
  </si>
  <si>
    <t>农村环境保护</t>
  </si>
  <si>
    <t>2110402-农村环境保护</t>
  </si>
  <si>
    <t>2110404生物及物种资源保护</t>
  </si>
  <si>
    <t>生物及物种资源保护</t>
  </si>
  <si>
    <t>2110404-生物及物种资源保护</t>
  </si>
  <si>
    <t>2110405草原生态修复治理</t>
  </si>
  <si>
    <t>草原生态修复治理</t>
  </si>
  <si>
    <t>2110405-草原生态修复治理</t>
  </si>
  <si>
    <t>2110406自然保护地</t>
  </si>
  <si>
    <t>自然保护地</t>
  </si>
  <si>
    <t>2110406-自然保护地</t>
  </si>
  <si>
    <t>2110499其他自然生态保护支出</t>
  </si>
  <si>
    <t>其他自然生态保护支出</t>
  </si>
  <si>
    <t>2110499-其他自然生态保护支出</t>
  </si>
  <si>
    <t>21105森林保护修复</t>
  </si>
  <si>
    <t>森林保护修复</t>
  </si>
  <si>
    <t>21105-森林保护修复</t>
  </si>
  <si>
    <t>2110501森林管护</t>
  </si>
  <si>
    <t>森林管护</t>
  </si>
  <si>
    <t>2110501-森林管护</t>
  </si>
  <si>
    <t>2110502社会保险补助</t>
  </si>
  <si>
    <t>社会保险补助</t>
  </si>
  <si>
    <t>2110502-社会保险补助</t>
  </si>
  <si>
    <t>2110503政策性社会性支出补助</t>
  </si>
  <si>
    <t>政策性社会性支出补助</t>
  </si>
  <si>
    <t>2110503-政策性社会性支出补助</t>
  </si>
  <si>
    <t>2110506天然林保护工程建设</t>
  </si>
  <si>
    <t>天然林保护工程建设</t>
  </si>
  <si>
    <t>2110506-天然林保护工程建设</t>
  </si>
  <si>
    <t>2110507停伐补助</t>
  </si>
  <si>
    <t>停伐补助</t>
  </si>
  <si>
    <t>2110507-停伐补助</t>
  </si>
  <si>
    <t>2110599其他森林保护修复支出</t>
  </si>
  <si>
    <t>其他森林保护修复支出</t>
  </si>
  <si>
    <t>2110599-其他森林保护修复支出</t>
  </si>
  <si>
    <t>21107风沙荒漠治理</t>
  </si>
  <si>
    <t>风沙荒漠治理</t>
  </si>
  <si>
    <t>21107-风沙荒漠治理</t>
  </si>
  <si>
    <t>2110704京津风沙源治理工程建设</t>
  </si>
  <si>
    <t>京津风沙源治理工程建设</t>
  </si>
  <si>
    <t>2110704-京津风沙源治理工程建设</t>
  </si>
  <si>
    <t>2110799其他风沙荒漠治理支出</t>
  </si>
  <si>
    <t>其他风沙荒漠治理支出</t>
  </si>
  <si>
    <t>2110799-其他风沙荒漠治理支出</t>
  </si>
  <si>
    <t>21108退牧还草</t>
  </si>
  <si>
    <t>退牧还草</t>
  </si>
  <si>
    <t>21108-退牧还草</t>
  </si>
  <si>
    <t>2110804退牧还草工程建设</t>
  </si>
  <si>
    <t>退牧还草工程建设</t>
  </si>
  <si>
    <t>2110804-退牧还草工程建设</t>
  </si>
  <si>
    <t>2110899其他退牧还草支出</t>
  </si>
  <si>
    <t>其他退牧还草支出</t>
  </si>
  <si>
    <t>2110899-其他退牧还草支出</t>
  </si>
  <si>
    <t>21109已垦草原退耕还草</t>
  </si>
  <si>
    <t>已垦草原退耕还草</t>
  </si>
  <si>
    <t>21109-已垦草原退耕还草</t>
  </si>
  <si>
    <t>2110901已垦草原退耕还草</t>
  </si>
  <si>
    <t>2110901-已垦草原退耕还草</t>
  </si>
  <si>
    <t>21110能源节约利用</t>
  </si>
  <si>
    <t>能源节约利用</t>
  </si>
  <si>
    <t>21110-能源节约利用</t>
  </si>
  <si>
    <t>2111001能源节约利用</t>
  </si>
  <si>
    <t>2111001-能源节约利用</t>
  </si>
  <si>
    <t>21111污染减排</t>
  </si>
  <si>
    <t>污染减排</t>
  </si>
  <si>
    <t>21111-污染减排</t>
  </si>
  <si>
    <t>2111101生态环境监测与信息</t>
  </si>
  <si>
    <t>生态环境监测与信息</t>
  </si>
  <si>
    <t>2111101-生态环境监测与信息</t>
  </si>
  <si>
    <t>2111102生态环境执法监察</t>
  </si>
  <si>
    <t>生态环境执法监察</t>
  </si>
  <si>
    <t>2111102-生态环境执法监察</t>
  </si>
  <si>
    <t>2111103减排专项支出</t>
  </si>
  <si>
    <t>减排专项支出</t>
  </si>
  <si>
    <t>2111103-减排专项支出</t>
  </si>
  <si>
    <t>2111104清洁生产专项支出</t>
  </si>
  <si>
    <t>清洁生产专项支出</t>
  </si>
  <si>
    <t>2111104-清洁生产专项支出</t>
  </si>
  <si>
    <t>2111199其他污染减排支出</t>
  </si>
  <si>
    <t>其他污染减排支出</t>
  </si>
  <si>
    <t>2111199-其他污染减排支出</t>
  </si>
  <si>
    <t>21112可再生能源</t>
  </si>
  <si>
    <t>可再生能源</t>
  </si>
  <si>
    <t>21112-可再生能源</t>
  </si>
  <si>
    <t>2111201可再生能源</t>
  </si>
  <si>
    <t>2111201-可再生能源</t>
  </si>
  <si>
    <t>21113循环经济</t>
  </si>
  <si>
    <t>循环经济</t>
  </si>
  <si>
    <t>21113-循环经济</t>
  </si>
  <si>
    <t>2111301循环经济</t>
  </si>
  <si>
    <t>2111301-循环经济</t>
  </si>
  <si>
    <t>21114能源管理事务</t>
  </si>
  <si>
    <t>能源管理事务</t>
  </si>
  <si>
    <t>21114-能源管理事务</t>
  </si>
  <si>
    <t>2111401行政运行</t>
  </si>
  <si>
    <t>2111401-行政运行</t>
  </si>
  <si>
    <t>2111402一般行政管理事务</t>
  </si>
  <si>
    <t>2111402-一般行政管理事务</t>
  </si>
  <si>
    <t>2111403机关服务</t>
  </si>
  <si>
    <t>2111403-机关服务</t>
  </si>
  <si>
    <t>2111406能源科技装备</t>
  </si>
  <si>
    <t>能源科技装备</t>
  </si>
  <si>
    <t>2111406-能源科技装备</t>
  </si>
  <si>
    <t>2111407能源行业管理</t>
  </si>
  <si>
    <t>能源行业管理</t>
  </si>
  <si>
    <t>2111407-能源行业管理</t>
  </si>
  <si>
    <t>2111408能源管理</t>
  </si>
  <si>
    <t>能源管理</t>
  </si>
  <si>
    <t>2111408-能源管理</t>
  </si>
  <si>
    <t>2111411信息化建设</t>
  </si>
  <si>
    <t>2111411-信息化建设</t>
  </si>
  <si>
    <t>2111413农村电网建设</t>
  </si>
  <si>
    <t>农村电网建设</t>
  </si>
  <si>
    <t>2111413-农村电网建设</t>
  </si>
  <si>
    <t>2111450事业运行</t>
  </si>
  <si>
    <t>2111450-事业运行</t>
  </si>
  <si>
    <t>2111499其他能源管理事务支出</t>
  </si>
  <si>
    <t>其他能源管理事务支出</t>
  </si>
  <si>
    <t>2111499-其他能源管理事务支出</t>
  </si>
  <si>
    <t>21160可再生能源电价附加收入安排的支出</t>
  </si>
  <si>
    <t>可再生能源电价附加收入安排的支出</t>
  </si>
  <si>
    <t>21160-可再生能源电价附加收入安排的支出</t>
  </si>
  <si>
    <t>2116001风力发电补助</t>
  </si>
  <si>
    <t>风力发电补助</t>
  </si>
  <si>
    <t>2116001-风力发电补助</t>
  </si>
  <si>
    <t>2116002太阳能发电补助</t>
  </si>
  <si>
    <t>太阳能发电补助</t>
  </si>
  <si>
    <t>2116002-太阳能发电补助</t>
  </si>
  <si>
    <t>2116003生物质能发电补助</t>
  </si>
  <si>
    <t>生物质能发电补助</t>
  </si>
  <si>
    <t>2116003-生物质能发电补助</t>
  </si>
  <si>
    <t>2116099其他可再生能源电价附加收入安排的支出</t>
  </si>
  <si>
    <t>其他可再生能源电价附加收入安排的支出</t>
  </si>
  <si>
    <t>2116099-其他可再生能源电价附加收入安排的支出</t>
  </si>
  <si>
    <t>21161废弃电器电子产品处理基金支出</t>
  </si>
  <si>
    <t>废弃电器电子产品处理基金支出</t>
  </si>
  <si>
    <t>21161-废弃电器电子产品处理基金支出</t>
  </si>
  <si>
    <t>2116101回收处理费用补贴</t>
  </si>
  <si>
    <t>回收处理费用补贴</t>
  </si>
  <si>
    <t>2116101-回收处理费用补贴</t>
  </si>
  <si>
    <t>2116102信息系统建设</t>
  </si>
  <si>
    <t>信息系统建设</t>
  </si>
  <si>
    <t>2116102-信息系统建设</t>
  </si>
  <si>
    <t>2116103基金征管经费</t>
  </si>
  <si>
    <t>基金征管经费</t>
  </si>
  <si>
    <t>2116103-基金征管经费</t>
  </si>
  <si>
    <t>2116104其他废弃电器电子产品处理基金支出</t>
  </si>
  <si>
    <t>其他废弃电器电子产品处理基金支出</t>
  </si>
  <si>
    <t>2116104-其他废弃电器电子产品处理基金支出</t>
  </si>
  <si>
    <t>21199其他节能环保支出</t>
  </si>
  <si>
    <t>其他节能环保支出</t>
  </si>
  <si>
    <t>21199-其他节能环保支出</t>
  </si>
  <si>
    <t>2119999其他节能环保支出</t>
  </si>
  <si>
    <t>2119999-其他节能环保支出</t>
  </si>
  <si>
    <t>212城乡社区支出</t>
  </si>
  <si>
    <t>城乡社区支出</t>
  </si>
  <si>
    <t>212-城乡社区支出</t>
  </si>
  <si>
    <t>21201城乡社区管理事务</t>
  </si>
  <si>
    <t>城乡社区管理事务</t>
  </si>
  <si>
    <t>21201-城乡社区管理事务</t>
  </si>
  <si>
    <t>2120101行政运行</t>
  </si>
  <si>
    <t>2120101-行政运行</t>
  </si>
  <si>
    <t>2120102一般行政管理事务</t>
  </si>
  <si>
    <t>2120102-一般行政管理事务</t>
  </si>
  <si>
    <t>2120103机关服务</t>
  </si>
  <si>
    <t>2120103-机关服务</t>
  </si>
  <si>
    <t>2120104城管执法</t>
  </si>
  <si>
    <t>城管执法</t>
  </si>
  <si>
    <t>2120104-城管执法</t>
  </si>
  <si>
    <t>2120105工程建设标准规范编制与监管</t>
  </si>
  <si>
    <t>工程建设标准规范编制与监管</t>
  </si>
  <si>
    <t>2120105-工程建设标准规范编制与监管</t>
  </si>
  <si>
    <t>2120106工程建设管理</t>
  </si>
  <si>
    <t>工程建设管理</t>
  </si>
  <si>
    <t>2120106-工程建设管理</t>
  </si>
  <si>
    <t>2120107市政公用行业市场监管</t>
  </si>
  <si>
    <t>市政公用行业市场监管</t>
  </si>
  <si>
    <t>2120107-市政公用行业市场监管</t>
  </si>
  <si>
    <t>2120109住宅建设与房地产市场监管</t>
  </si>
  <si>
    <t>住宅建设与房地产市场监管</t>
  </si>
  <si>
    <t>2120109-住宅建设与房地产市场监管</t>
  </si>
  <si>
    <t>2120110执业资格注册、资质审查</t>
  </si>
  <si>
    <t>执业资格注册、资质审查</t>
  </si>
  <si>
    <t>2120110-执业资格注册、资质审查</t>
  </si>
  <si>
    <t>2120199其他城乡社区管理事务支出</t>
  </si>
  <si>
    <t>其他城乡社区管理事务支出</t>
  </si>
  <si>
    <t>2120199-其他城乡社区管理事务支出</t>
  </si>
  <si>
    <t>21202城乡社区规划与管理</t>
  </si>
  <si>
    <t>城乡社区规划与管理</t>
  </si>
  <si>
    <t>21202-城乡社区规划与管理</t>
  </si>
  <si>
    <t>2120201城乡社区规划与管理</t>
  </si>
  <si>
    <t>2120201-城乡社区规划与管理</t>
  </si>
  <si>
    <t>21203城乡社区公共设施</t>
  </si>
  <si>
    <t>城乡社区公共设施</t>
  </si>
  <si>
    <t>21203-城乡社区公共设施</t>
  </si>
  <si>
    <t>2120303小城镇基础设施建设</t>
  </si>
  <si>
    <t>小城镇基础设施建设</t>
  </si>
  <si>
    <t>2120303-小城镇基础设施建设</t>
  </si>
  <si>
    <t>2120399其他城乡社区公共设施支出</t>
  </si>
  <si>
    <t>其他城乡社区公共设施支出</t>
  </si>
  <si>
    <t>2120399-其他城乡社区公共设施支出</t>
  </si>
  <si>
    <t>21205城乡社区环境卫生</t>
  </si>
  <si>
    <t>城乡社区环境卫生</t>
  </si>
  <si>
    <t>21205-城乡社区环境卫生</t>
  </si>
  <si>
    <t>2120501城乡社区环境卫生</t>
  </si>
  <si>
    <t>2120501-城乡社区环境卫生</t>
  </si>
  <si>
    <t>21206建设市场管理与监督</t>
  </si>
  <si>
    <t>建设市场管理与监督</t>
  </si>
  <si>
    <t>21206-建设市场管理与监督</t>
  </si>
  <si>
    <t>2120601建设市场管理与监督</t>
  </si>
  <si>
    <t>2120601-建设市场管理与监督</t>
  </si>
  <si>
    <t>21208国有土地使用权出让收入安排的支出</t>
  </si>
  <si>
    <t>国有土地使用权出让收入安排的支出</t>
  </si>
  <si>
    <t>21208-国有土地使用权出让收入安排的支出</t>
  </si>
  <si>
    <t>2120801征地和拆迁补偿支出</t>
  </si>
  <si>
    <t>征地和拆迁补偿支出</t>
  </si>
  <si>
    <t>2120801-征地和拆迁补偿支出</t>
  </si>
  <si>
    <t>2120802土地开发支出</t>
  </si>
  <si>
    <t>土地开发支出</t>
  </si>
  <si>
    <t>2120802-土地开发支出</t>
  </si>
  <si>
    <t>2120803城市建设支出</t>
  </si>
  <si>
    <t>城市建设支出</t>
  </si>
  <si>
    <t>2120803-城市建设支出</t>
  </si>
  <si>
    <t>2120804农村基础设施建设支出</t>
  </si>
  <si>
    <t>农村基础设施建设支出</t>
  </si>
  <si>
    <t>2120804-农村基础设施建设支出</t>
  </si>
  <si>
    <t>2120805补助被征地农民支出</t>
  </si>
  <si>
    <t>补助被征地农民支出</t>
  </si>
  <si>
    <t>2120805-补助被征地农民支出</t>
  </si>
  <si>
    <t>2120806土地出让业务支出</t>
  </si>
  <si>
    <t>土地出让业务支出</t>
  </si>
  <si>
    <t>2120806-土地出让业务支出</t>
  </si>
  <si>
    <t>2120807廉租住房支出</t>
  </si>
  <si>
    <t>廉租住房支出</t>
  </si>
  <si>
    <t>2120807-廉租住房支出</t>
  </si>
  <si>
    <t>2120809支付破产或改制企业职工安置费</t>
  </si>
  <si>
    <t>支付破产或改制企业职工安置费</t>
  </si>
  <si>
    <t>2120809-支付破产或改制企业职工安置费</t>
  </si>
  <si>
    <t>2120810棚户区改造支出</t>
  </si>
  <si>
    <t>棚户区改造支出</t>
  </si>
  <si>
    <t>2120810-棚户区改造支出</t>
  </si>
  <si>
    <t>2120811公共租赁住房支出</t>
  </si>
  <si>
    <t>公共租赁住房支出</t>
  </si>
  <si>
    <t>2120811-公共租赁住房支出</t>
  </si>
  <si>
    <t>2120813保障性住房租金补贴</t>
  </si>
  <si>
    <t>保障性住房租金补贴</t>
  </si>
  <si>
    <t>2120813-保障性住房租金补贴</t>
  </si>
  <si>
    <t>2120814农业生产发展支出</t>
  </si>
  <si>
    <t>农业生产发展支出</t>
  </si>
  <si>
    <t>2120814-农业生产发展支出</t>
  </si>
  <si>
    <t>2120815农村社会事业支出</t>
  </si>
  <si>
    <t>农村社会事业支出</t>
  </si>
  <si>
    <t>2120815-农村社会事业支出</t>
  </si>
  <si>
    <t>2120816农业农村生态环境支出</t>
  </si>
  <si>
    <t>农业农村生态环境支出</t>
  </si>
  <si>
    <t>2120816-农业农村生态环境支出</t>
  </si>
  <si>
    <t>2120899其他国有土地使用权出让收入安排的支出</t>
  </si>
  <si>
    <t>其他国有土地使用权出让收入安排的支出</t>
  </si>
  <si>
    <t>2120899-其他国有土地使用权出让收入安排的支出</t>
  </si>
  <si>
    <t>21210国有土地收益基金安排的支出</t>
  </si>
  <si>
    <t>国有土地收益基金安排的支出</t>
  </si>
  <si>
    <t>21210-国有土地收益基金安排的支出</t>
  </si>
  <si>
    <t>2121001征地和拆迁补偿支出</t>
  </si>
  <si>
    <t>2121001-征地和拆迁补偿支出</t>
  </si>
  <si>
    <t>2121002土地开发支出</t>
  </si>
  <si>
    <t>2121002-土地开发支出</t>
  </si>
  <si>
    <t>2121099其他国有土地收益基金支出</t>
  </si>
  <si>
    <t>其他国有土地收益基金支出</t>
  </si>
  <si>
    <t>2121099-其他国有土地收益基金支出</t>
  </si>
  <si>
    <t>21211农业土地开发资金安排的支出</t>
  </si>
  <si>
    <t>农业土地开发资金安排的支出</t>
  </si>
  <si>
    <t>21211-农业土地开发资金安排的支出</t>
  </si>
  <si>
    <t>21213城市基础设施配套费安排的支出</t>
  </si>
  <si>
    <t>城市基础设施配套费安排的支出</t>
  </si>
  <si>
    <t>21213-城市基础设施配套费安排的支出</t>
  </si>
  <si>
    <t>2121301城市公共设施</t>
  </si>
  <si>
    <t>城市公共设施</t>
  </si>
  <si>
    <t>2121301-城市公共设施</t>
  </si>
  <si>
    <t>2121302城市环境卫生</t>
  </si>
  <si>
    <t>城市环境卫生</t>
  </si>
  <si>
    <t>2121302-城市环境卫生</t>
  </si>
  <si>
    <t>2121303公有房屋</t>
  </si>
  <si>
    <t>公有房屋</t>
  </si>
  <si>
    <t>2121303-公有房屋</t>
  </si>
  <si>
    <t>2121304城市防洪</t>
  </si>
  <si>
    <t>城市防洪</t>
  </si>
  <si>
    <t>2121304-城市防洪</t>
  </si>
  <si>
    <t>2121399其他城市基础设施配套费安排的支出</t>
  </si>
  <si>
    <t>其他城市基础设施配套费安排的支出</t>
  </si>
  <si>
    <t>2121399-其他城市基础设施配套费安排的支出</t>
  </si>
  <si>
    <t>21214污水处理费安排的支出</t>
  </si>
  <si>
    <t>污水处理费安排的支出</t>
  </si>
  <si>
    <t>21214-污水处理费安排的支出</t>
  </si>
  <si>
    <t>2121401污水处理设施建设和运营</t>
  </si>
  <si>
    <t>污水处理设施建设和运营</t>
  </si>
  <si>
    <t>2121401-污水处理设施建设和运营</t>
  </si>
  <si>
    <t>2121402代征手续费</t>
  </si>
  <si>
    <t>代征手续费</t>
  </si>
  <si>
    <t>2121402-代征手续费</t>
  </si>
  <si>
    <t>2121499其他污水处理费安排的支出</t>
  </si>
  <si>
    <t>其他污水处理费安排的支出</t>
  </si>
  <si>
    <t>2121499-其他污水处理费安排的支出</t>
  </si>
  <si>
    <t>21215土地储备专项债券收入安排的支出</t>
  </si>
  <si>
    <t>土地储备专项债券收入安排的支出</t>
  </si>
  <si>
    <t>21215-土地储备专项债券收入安排的支出</t>
  </si>
  <si>
    <t>2121501征地和拆迁补偿支出</t>
  </si>
  <si>
    <t>2121501-征地和拆迁补偿支出</t>
  </si>
  <si>
    <t>2121502土地开发支出</t>
  </si>
  <si>
    <t>2121502-土地开发支出</t>
  </si>
  <si>
    <t>2121599其他土地储备专项债券收入安排的支出</t>
  </si>
  <si>
    <t>其他土地储备专项债券收入安排的支出</t>
  </si>
  <si>
    <t>2121599-其他土地储备专项债券收入安排的支出</t>
  </si>
  <si>
    <t>21216棚户区改造专项债券收入安排的支出</t>
  </si>
  <si>
    <t>棚户区改造专项债券收入安排的支出</t>
  </si>
  <si>
    <t>21216-棚户区改造专项债券收入安排的支出</t>
  </si>
  <si>
    <t>2121601征地和拆迁补偿支出</t>
  </si>
  <si>
    <t>2121601-征地和拆迁补偿支出</t>
  </si>
  <si>
    <t>2121602土地开发支出</t>
  </si>
  <si>
    <t>2121602-土地开发支出</t>
  </si>
  <si>
    <t>2121699其他棚户区改造专项债券收入安排的支出</t>
  </si>
  <si>
    <t>其他棚户区改造专项债券收入安排的支出</t>
  </si>
  <si>
    <t>2121699-其他棚户区改造专项债券收入安排的支出</t>
  </si>
  <si>
    <t>21217城市基础设施配套费对应专项债务收入安排的支出</t>
  </si>
  <si>
    <t>城市基础设施配套费对应专项债务收入安排的支出</t>
  </si>
  <si>
    <t>21217-城市基础设施配套费对应专项债务收入安排的支出</t>
  </si>
  <si>
    <t>2121701城市公共设施</t>
  </si>
  <si>
    <t>2121701-城市公共设施</t>
  </si>
  <si>
    <t>2121702城市环境卫生</t>
  </si>
  <si>
    <t>2121702-城市环境卫生</t>
  </si>
  <si>
    <t>2121703公有房屋</t>
  </si>
  <si>
    <t>2121703-公有房屋</t>
  </si>
  <si>
    <t>2121704城市防洪</t>
  </si>
  <si>
    <t>2121704-城市防洪</t>
  </si>
  <si>
    <t>2121799其他城市基础设施配套费对应专项债务收入安排的支出</t>
  </si>
  <si>
    <t>其他城市基础设施配套费对应专项债务收入安排的支出</t>
  </si>
  <si>
    <t>2121799-其他城市基础设施配套费对应专项债务收入安排的支出</t>
  </si>
  <si>
    <t>21218污水处理费对应专项债务收入安排的支出</t>
  </si>
  <si>
    <t>污水处理费对应专项债务收入安排的支出</t>
  </si>
  <si>
    <t>21218-污水处理费对应专项债务收入安排的支出</t>
  </si>
  <si>
    <t>2121801污水处理设施建设和运营</t>
  </si>
  <si>
    <t>2121801-污水处理设施建设和运营</t>
  </si>
  <si>
    <t>2121899其他污水处理费对应专项债务收入安排的支出</t>
  </si>
  <si>
    <t>其他污水处理费对应专项债务收入安排的支出</t>
  </si>
  <si>
    <t>2121899-其他污水处理费对应专项债务收入安排的支出</t>
  </si>
  <si>
    <t>21219国有土地使用权出让收入对应专项债务收入安排的支出</t>
  </si>
  <si>
    <t>国有土地使用权出让收入对应专项债务收入安排的支出</t>
  </si>
  <si>
    <t>21219-国有土地使用权出让收入对应专项债务收入安排的支出</t>
  </si>
  <si>
    <t>2121901征地和拆迁补偿支出</t>
  </si>
  <si>
    <t>2121901-征地和拆迁补偿支出</t>
  </si>
  <si>
    <t>2121902土地开发支出</t>
  </si>
  <si>
    <t>2121902-土地开发支出</t>
  </si>
  <si>
    <t>2121903城市建设支出</t>
  </si>
  <si>
    <t>2121903-城市建设支出</t>
  </si>
  <si>
    <t>2121904农村基础设施建设支出</t>
  </si>
  <si>
    <t>2121904-农村基础设施建设支出</t>
  </si>
  <si>
    <t>2121905廉租住房支出</t>
  </si>
  <si>
    <t>2121905-廉租住房支出</t>
  </si>
  <si>
    <t>2121906棚户区改造支出</t>
  </si>
  <si>
    <t>2121906-棚户区改造支出</t>
  </si>
  <si>
    <t>2121907公共租赁住房支出</t>
  </si>
  <si>
    <t>2121907-公共租赁住房支出</t>
  </si>
  <si>
    <t>2121999其他国有土地使用权出让收入对应专项债务收入安排的支出</t>
  </si>
  <si>
    <t>其他国有土地使用权出让收入对应专项债务收入安排的支出</t>
  </si>
  <si>
    <t>2121999-其他国有土地使用权出让收入对应专项债务收入安排的支出</t>
  </si>
  <si>
    <t>21299其他城乡社区支出</t>
  </si>
  <si>
    <t>其他城乡社区支出</t>
  </si>
  <si>
    <t>21299-其他城乡社区支出</t>
  </si>
  <si>
    <t>2129999其他城乡社区支出</t>
  </si>
  <si>
    <t>2129999-其他城乡社区支出</t>
  </si>
  <si>
    <t>213农林水支出</t>
  </si>
  <si>
    <t>农林水支出</t>
  </si>
  <si>
    <t>213-农林水支出</t>
  </si>
  <si>
    <t>21301农业农村</t>
  </si>
  <si>
    <t>农业农村</t>
  </si>
  <si>
    <t>21301-农业农村</t>
  </si>
  <si>
    <t>2130101行政运行</t>
  </si>
  <si>
    <t>2130101-行政运行</t>
  </si>
  <si>
    <t>2130102一般行政管理事务</t>
  </si>
  <si>
    <t>2130102-一般行政管理事务</t>
  </si>
  <si>
    <t>2130103机关服务</t>
  </si>
  <si>
    <t>2130103-机关服务</t>
  </si>
  <si>
    <t>2130104事业运行</t>
  </si>
  <si>
    <t>2130104-事业运行</t>
  </si>
  <si>
    <t>2130105农垦运行</t>
  </si>
  <si>
    <t>农垦运行</t>
  </si>
  <si>
    <t>2130105-农垦运行</t>
  </si>
  <si>
    <t>2130106科技转化与推广服务</t>
  </si>
  <si>
    <t>科技转化与推广服务</t>
  </si>
  <si>
    <t>2130106-科技转化与推广服务</t>
  </si>
  <si>
    <t>2130108病虫害控制</t>
  </si>
  <si>
    <t>病虫害控制</t>
  </si>
  <si>
    <t>2130108-病虫害控制</t>
  </si>
  <si>
    <t>2130109农产品质量安全</t>
  </si>
  <si>
    <t>农产品质量安全</t>
  </si>
  <si>
    <t>2130109-农产品质量安全</t>
  </si>
  <si>
    <t>2130110执法监管</t>
  </si>
  <si>
    <t>执法监管</t>
  </si>
  <si>
    <t>2130110-执法监管</t>
  </si>
  <si>
    <t>2130111统计监测与信息服务</t>
  </si>
  <si>
    <t>统计监测与信息服务</t>
  </si>
  <si>
    <t>2130111-统计监测与信息服务</t>
  </si>
  <si>
    <t>2130112行业业务管理</t>
  </si>
  <si>
    <t>行业业务管理</t>
  </si>
  <si>
    <t>2130112-行业业务管理</t>
  </si>
  <si>
    <t>2130114对外交流与合作</t>
  </si>
  <si>
    <t>对外交流与合作</t>
  </si>
  <si>
    <t>2130114-对外交流与合作</t>
  </si>
  <si>
    <t>2130119防灾救灾</t>
  </si>
  <si>
    <t>防灾救灾</t>
  </si>
  <si>
    <t>2130119-防灾救灾</t>
  </si>
  <si>
    <t>2130120稳定农民收入补贴</t>
  </si>
  <si>
    <t>稳定农民收入补贴</t>
  </si>
  <si>
    <t>2130120-稳定农民收入补贴</t>
  </si>
  <si>
    <t>2130121农业结构调整补贴</t>
  </si>
  <si>
    <t>农业结构调整补贴</t>
  </si>
  <si>
    <t>2130121-农业结构调整补贴</t>
  </si>
  <si>
    <t>2130122农业生产发展</t>
  </si>
  <si>
    <t>农业生产发展</t>
  </si>
  <si>
    <t>2130122-农业生产发展</t>
  </si>
  <si>
    <t>2130124农村合作经济</t>
  </si>
  <si>
    <t>农村合作经济</t>
  </si>
  <si>
    <t>2130124-农村合作经济</t>
  </si>
  <si>
    <t>2130125农产品加工与促销</t>
  </si>
  <si>
    <t>农产品加工与促销</t>
  </si>
  <si>
    <t>2130125-农产品加工与促销</t>
  </si>
  <si>
    <t>2130126农村社会事业</t>
  </si>
  <si>
    <t>农村社会事业</t>
  </si>
  <si>
    <t>2130126-农村社会事业</t>
  </si>
  <si>
    <t>2130135农业生态资源保护</t>
  </si>
  <si>
    <t>农业生态资源保护</t>
  </si>
  <si>
    <t>2130135-农业生态资源保护</t>
  </si>
  <si>
    <t>2130142乡村道路建设</t>
  </si>
  <si>
    <t>乡村道路建设</t>
  </si>
  <si>
    <t>2130142-乡村道路建设</t>
  </si>
  <si>
    <t>2130148渔业发展</t>
  </si>
  <si>
    <t>渔业发展</t>
  </si>
  <si>
    <t>2130148-渔业发展</t>
  </si>
  <si>
    <t>2130152对高校毕业生到基层任职补助</t>
  </si>
  <si>
    <t>对高校毕业生到基层任职补助</t>
  </si>
  <si>
    <t>2130152-对高校毕业生到基层任职补助</t>
  </si>
  <si>
    <t>2130153耕地建设与利用</t>
  </si>
  <si>
    <t>耕地建设与利用</t>
  </si>
  <si>
    <t>2130153-耕地建设与利用</t>
  </si>
  <si>
    <t>2130199其他农业农村支出</t>
  </si>
  <si>
    <t>其他农业农村支出</t>
  </si>
  <si>
    <t>2130199-其他农业农村支出</t>
  </si>
  <si>
    <t>21302林业和草原</t>
  </si>
  <si>
    <t>林业和草原</t>
  </si>
  <si>
    <t>21302-林业和草原</t>
  </si>
  <si>
    <t>2130201行政运行</t>
  </si>
  <si>
    <t>2130201-行政运行</t>
  </si>
  <si>
    <t>2130202一般行政管理事务</t>
  </si>
  <si>
    <t>2130202-一般行政管理事务</t>
  </si>
  <si>
    <t>2130203机关服务</t>
  </si>
  <si>
    <t>2130203-机关服务</t>
  </si>
  <si>
    <t>2130204事业机构</t>
  </si>
  <si>
    <t>事业机构</t>
  </si>
  <si>
    <t>2130204-事业机构</t>
  </si>
  <si>
    <t>2130205森林资源培育</t>
  </si>
  <si>
    <t>森林资源培育</t>
  </si>
  <si>
    <t>2130205-森林资源培育</t>
  </si>
  <si>
    <t>2130206技术推广与转化</t>
  </si>
  <si>
    <t>技术推广与转化</t>
  </si>
  <si>
    <t>2130206-技术推广与转化</t>
  </si>
  <si>
    <t>2130207森林资源管理</t>
  </si>
  <si>
    <t>森林资源管理</t>
  </si>
  <si>
    <t>2130207-森林资源管理</t>
  </si>
  <si>
    <t>2130209森林生态效益补偿</t>
  </si>
  <si>
    <t>森林生态效益补偿</t>
  </si>
  <si>
    <t>2130209-森林生态效益补偿</t>
  </si>
  <si>
    <t>2130211动植物保护</t>
  </si>
  <si>
    <t>动植物保护</t>
  </si>
  <si>
    <t>2130211-动植物保护</t>
  </si>
  <si>
    <t>2130212湿地保护</t>
  </si>
  <si>
    <t>湿地保护</t>
  </si>
  <si>
    <t>2130212-湿地保护</t>
  </si>
  <si>
    <t>2130213执法与监督</t>
  </si>
  <si>
    <t>执法与监督</t>
  </si>
  <si>
    <t>2130213-执法与监督</t>
  </si>
  <si>
    <t>2130217防沙治沙</t>
  </si>
  <si>
    <t>防沙治沙</t>
  </si>
  <si>
    <t>2130217-防沙治沙</t>
  </si>
  <si>
    <t>2130220对外合作与交流</t>
  </si>
  <si>
    <t>2130220-对外合作与交流</t>
  </si>
  <si>
    <t>2130221产业化管理</t>
  </si>
  <si>
    <t>产业化管理</t>
  </si>
  <si>
    <t>2130221-产业化管理</t>
  </si>
  <si>
    <t>2130223信息管理</t>
  </si>
  <si>
    <t>信息管理</t>
  </si>
  <si>
    <t>2130223-信息管理</t>
  </si>
  <si>
    <t>2130226林区公共支出</t>
  </si>
  <si>
    <t>林区公共支出</t>
  </si>
  <si>
    <t>2130226-林区公共支出</t>
  </si>
  <si>
    <t>2130227贷款贴息</t>
  </si>
  <si>
    <t>贷款贴息</t>
  </si>
  <si>
    <t>2130227-贷款贴息</t>
  </si>
  <si>
    <t>2130234林业草原防灾减灾</t>
  </si>
  <si>
    <t>林业草原防灾减灾</t>
  </si>
  <si>
    <t>2130234-林业草原防灾减灾</t>
  </si>
  <si>
    <t>2130236草原管理</t>
  </si>
  <si>
    <t>草原管理</t>
  </si>
  <si>
    <t>2130236-草原管理</t>
  </si>
  <si>
    <t>2130237行业业务管理</t>
  </si>
  <si>
    <t>2130237-行业业务管理</t>
  </si>
  <si>
    <t>2130238退耕还林还草</t>
  </si>
  <si>
    <t>退耕还林还草</t>
  </si>
  <si>
    <t>2130238-退耕还林还草</t>
  </si>
  <si>
    <t>2130299其他林业和草原支出</t>
  </si>
  <si>
    <t>其他林业和草原支出</t>
  </si>
  <si>
    <t>2130299-其他林业和草原支出</t>
  </si>
  <si>
    <t>21303水利</t>
  </si>
  <si>
    <t>水利</t>
  </si>
  <si>
    <t>21303-水利</t>
  </si>
  <si>
    <t>2130301行政运行</t>
  </si>
  <si>
    <t>2130301-行政运行</t>
  </si>
  <si>
    <t>2130302一般行政管理事务</t>
  </si>
  <si>
    <t>2130302-一般行政管理事务</t>
  </si>
  <si>
    <t>2130303机关服务</t>
  </si>
  <si>
    <t>2130303-机关服务</t>
  </si>
  <si>
    <t>2130304水利行业业务管理</t>
  </si>
  <si>
    <t>水利行业业务管理</t>
  </si>
  <si>
    <t>2130304-水利行业业务管理</t>
  </si>
  <si>
    <t>2130305水利工程建设</t>
  </si>
  <si>
    <t>水利工程建设</t>
  </si>
  <si>
    <t>2130305-水利工程建设</t>
  </si>
  <si>
    <t>2130306水利工程运行与维护</t>
  </si>
  <si>
    <t>水利工程运行与维护</t>
  </si>
  <si>
    <t>2130306-水利工程运行与维护</t>
  </si>
  <si>
    <t>2130307长江黄河等流域管理</t>
  </si>
  <si>
    <t>长江黄河等流域管理</t>
  </si>
  <si>
    <t>2130307-长江黄河等流域管理</t>
  </si>
  <si>
    <t>2130308水利前期工作</t>
  </si>
  <si>
    <t>水利前期工作</t>
  </si>
  <si>
    <t>2130308-水利前期工作</t>
  </si>
  <si>
    <t>2130309水利执法监督</t>
  </si>
  <si>
    <t>水利执法监督</t>
  </si>
  <si>
    <t>2130309-水利执法监督</t>
  </si>
  <si>
    <t>2130310水土保持</t>
  </si>
  <si>
    <t>水土保持</t>
  </si>
  <si>
    <t>2130310-水土保持</t>
  </si>
  <si>
    <t>2130311水资源节约管理与保护</t>
  </si>
  <si>
    <t>水资源节约管理与保护</t>
  </si>
  <si>
    <t>2130311-水资源节约管理与保护</t>
  </si>
  <si>
    <t>2130312水质监测</t>
  </si>
  <si>
    <t>水质监测</t>
  </si>
  <si>
    <t>2130312-水质监测</t>
  </si>
  <si>
    <t>2130313水文测报</t>
  </si>
  <si>
    <t>水文测报</t>
  </si>
  <si>
    <t>2130313-水文测报</t>
  </si>
  <si>
    <t>2130314防汛</t>
  </si>
  <si>
    <t>防汛</t>
  </si>
  <si>
    <t>2130314-防汛</t>
  </si>
  <si>
    <t>2130315抗旱</t>
  </si>
  <si>
    <t>抗旱</t>
  </si>
  <si>
    <t>2130315-抗旱</t>
  </si>
  <si>
    <t>2130316农村水利</t>
  </si>
  <si>
    <t>农村水利</t>
  </si>
  <si>
    <t>2130316-农村水利</t>
  </si>
  <si>
    <t>2130317水利技术推广</t>
  </si>
  <si>
    <t>水利技术推广</t>
  </si>
  <si>
    <t>2130317-水利技术推广</t>
  </si>
  <si>
    <t>2130318国际河流治理与管理</t>
  </si>
  <si>
    <t>国际河流治理与管理</t>
  </si>
  <si>
    <t>2130318-国际河流治理与管理</t>
  </si>
  <si>
    <t>2130319江河湖库水系综合整治</t>
  </si>
  <si>
    <t>江河湖库水系综合整治</t>
  </si>
  <si>
    <t>2130319-江河湖库水系综合整治</t>
  </si>
  <si>
    <t>2130321大中型水库移民后期扶持专项支出</t>
  </si>
  <si>
    <t>大中型水库移民后期扶持专项支出</t>
  </si>
  <si>
    <t>2130321-大中型水库移民后期扶持专项支出</t>
  </si>
  <si>
    <t>2130322水利安全监督</t>
  </si>
  <si>
    <t>水利安全监督</t>
  </si>
  <si>
    <t>2130322-水利安全监督</t>
  </si>
  <si>
    <t>2130333信息管理</t>
  </si>
  <si>
    <t>2130333-信息管理</t>
  </si>
  <si>
    <t>2130334水利建设征地及移民支出</t>
  </si>
  <si>
    <t>水利建设征地及移民支出</t>
  </si>
  <si>
    <t>2130334-水利建设征地及移民支出</t>
  </si>
  <si>
    <t>2130335农村供水</t>
  </si>
  <si>
    <t>农村供水</t>
  </si>
  <si>
    <t>2130335-农村供水</t>
  </si>
  <si>
    <t>2130336南水北调工程建设</t>
  </si>
  <si>
    <t>南水北调工程建设</t>
  </si>
  <si>
    <t>2130336-南水北调工程建设</t>
  </si>
  <si>
    <t>2130337南水北调工程管理</t>
  </si>
  <si>
    <t>南水北调工程管理</t>
  </si>
  <si>
    <t>2130337-南水北调工程管理</t>
  </si>
  <si>
    <t>2130399其他水利支出</t>
  </si>
  <si>
    <t>其他水利支出</t>
  </si>
  <si>
    <t>2130399-其他水利支出</t>
  </si>
  <si>
    <t>21305巩固脱贫攻坚成果衔接乡村振兴</t>
  </si>
  <si>
    <t>巩固脱贫攻坚成果衔接乡村振兴</t>
  </si>
  <si>
    <t>21305-巩固脱贫攻坚成果衔接乡村振兴</t>
  </si>
  <si>
    <t>2130501行政运行</t>
  </si>
  <si>
    <t>2130501-行政运行</t>
  </si>
  <si>
    <t>2130502一般行政管理事务</t>
  </si>
  <si>
    <t>2130502-一般行政管理事务</t>
  </si>
  <si>
    <t>2130503机关服务</t>
  </si>
  <si>
    <t>2130503-机关服务</t>
  </si>
  <si>
    <t>2130504农村基础设施建设</t>
  </si>
  <si>
    <t>农村基础设施建设</t>
  </si>
  <si>
    <t>2130504-农村基础设施建设</t>
  </si>
  <si>
    <t>2130505生产发展</t>
  </si>
  <si>
    <t>生产发展</t>
  </si>
  <si>
    <t>2130505-生产发展</t>
  </si>
  <si>
    <t>2130506社会发展</t>
  </si>
  <si>
    <t>社会发展</t>
  </si>
  <si>
    <t>2130506-社会发展</t>
  </si>
  <si>
    <t>2130507贷款奖补和贴息</t>
  </si>
  <si>
    <t>贷款奖补和贴息</t>
  </si>
  <si>
    <t>2130507-贷款奖补和贴息</t>
  </si>
  <si>
    <t>2130508“三西”农业建设专项补助</t>
  </si>
  <si>
    <t>“三西”农业建设专项补助</t>
  </si>
  <si>
    <t>2130508-“三西”农业建设专项补助</t>
  </si>
  <si>
    <t>2130550事业运行</t>
  </si>
  <si>
    <t>2130550-事业运行</t>
  </si>
  <si>
    <t>2130599其他巩固脱贫攻坚成果衔接乡村振兴支出</t>
  </si>
  <si>
    <t>其他巩固脱贫攻坚成果衔接乡村振兴支出</t>
  </si>
  <si>
    <t>2130599-其他巩固脱贫攻坚成果衔接乡村振兴支出</t>
  </si>
  <si>
    <t>21307农村综合改革</t>
  </si>
  <si>
    <t>农村综合改革</t>
  </si>
  <si>
    <t>21307-农村综合改革</t>
  </si>
  <si>
    <t>2130701对村级公益事业建设的补助</t>
  </si>
  <si>
    <t>对村级公益事业建设的补助</t>
  </si>
  <si>
    <t>2130701-对村级公益事业建设的补助</t>
  </si>
  <si>
    <t>2130704国有农场办社会职能改革补助</t>
  </si>
  <si>
    <t>国有农场办社会职能改革补助</t>
  </si>
  <si>
    <t>2130704-国有农场办社会职能改革补助</t>
  </si>
  <si>
    <t>2130705对村民委员会和村党支部的补助</t>
  </si>
  <si>
    <t>对村民委员会和村党支部的补助</t>
  </si>
  <si>
    <t>2130705-对村民委员会和村党支部的补助</t>
  </si>
  <si>
    <t>2130706对村集体经济组织的补助</t>
  </si>
  <si>
    <t>对村集体经济组织的补助</t>
  </si>
  <si>
    <t>2130706-对村集体经济组织的补助</t>
  </si>
  <si>
    <t>2130707农村综合改革示范试点补助</t>
  </si>
  <si>
    <t>农村综合改革示范试点补助</t>
  </si>
  <si>
    <t>2130707-农村综合改革示范试点补助</t>
  </si>
  <si>
    <t>2130799其他农村综合改革支出</t>
  </si>
  <si>
    <t>其他农村综合改革支出</t>
  </si>
  <si>
    <t>2130799-其他农村综合改革支出</t>
  </si>
  <si>
    <t>21308普惠金融发展支出</t>
  </si>
  <si>
    <t>普惠金融发展支出</t>
  </si>
  <si>
    <t>21308-普惠金融发展支出</t>
  </si>
  <si>
    <t>2130801支持农村金融机构</t>
  </si>
  <si>
    <t>支持农村金融机构</t>
  </si>
  <si>
    <t>2130801-支持农村金融机构</t>
  </si>
  <si>
    <t>2130803农业保险保费补贴</t>
  </si>
  <si>
    <t>农业保险保费补贴</t>
  </si>
  <si>
    <t>2130803-农业保险保费补贴</t>
  </si>
  <si>
    <t>2130804创业担保贷款贴息及奖补</t>
  </si>
  <si>
    <t>创业担保贷款贴息及奖补</t>
  </si>
  <si>
    <t>2130804-创业担保贷款贴息及奖补</t>
  </si>
  <si>
    <t>2130805补充创业担保贷款基金</t>
  </si>
  <si>
    <t>补充创业担保贷款基金</t>
  </si>
  <si>
    <t>2130805-补充创业担保贷款基金</t>
  </si>
  <si>
    <t>2130899其他普惠金融发展支出</t>
  </si>
  <si>
    <t>其他普惠金融发展支出</t>
  </si>
  <si>
    <t>2130899-其他普惠金融发展支出</t>
  </si>
  <si>
    <t>21309目标价格补贴</t>
  </si>
  <si>
    <t>目标价格补贴</t>
  </si>
  <si>
    <t>21309-目标价格补贴</t>
  </si>
  <si>
    <t>2130901棉花目标价格补贴</t>
  </si>
  <si>
    <t>棉花目标价格补贴</t>
  </si>
  <si>
    <t>2130901-棉花目标价格补贴</t>
  </si>
  <si>
    <t>2130999其他目标价格补贴</t>
  </si>
  <si>
    <t>其他目标价格补贴</t>
  </si>
  <si>
    <t>2130999-其他目标价格补贴</t>
  </si>
  <si>
    <t>21366大中型水库库区基金安排的支出</t>
  </si>
  <si>
    <t>大中型水库库区基金安排的支出</t>
  </si>
  <si>
    <t>21366-大中型水库库区基金安排的支出</t>
  </si>
  <si>
    <t>2136601基础设施建设和经济发展</t>
  </si>
  <si>
    <t>基础设施建设和经济发展</t>
  </si>
  <si>
    <t>2136601-基础设施建设和经济发展</t>
  </si>
  <si>
    <t>2136602解决移民遗留问题</t>
  </si>
  <si>
    <t>解决移民遗留问题</t>
  </si>
  <si>
    <t>2136602-解决移民遗留问题</t>
  </si>
  <si>
    <t>2136603库区防护工程维护</t>
  </si>
  <si>
    <t>库区防护工程维护</t>
  </si>
  <si>
    <t>2136603-库区防护工程维护</t>
  </si>
  <si>
    <t>2136699其他大中型水库库区基金支出</t>
  </si>
  <si>
    <t>其他大中型水库库区基金支出</t>
  </si>
  <si>
    <t>2136699-其他大中型水库库区基金支出</t>
  </si>
  <si>
    <t>21367三峡水库库区基金支出</t>
  </si>
  <si>
    <t>三峡水库库区基金支出</t>
  </si>
  <si>
    <t>21367-三峡水库库区基金支出</t>
  </si>
  <si>
    <t>2136701基础设施建设和经济发展</t>
  </si>
  <si>
    <t>2136701-基础设施建设和经济发展</t>
  </si>
  <si>
    <t>2136702解决移民遗留问题</t>
  </si>
  <si>
    <t>2136702-解决移民遗留问题</t>
  </si>
  <si>
    <t>2136703库区维护和管理</t>
  </si>
  <si>
    <t>库区维护和管理</t>
  </si>
  <si>
    <t>2136703-库区维护和管理</t>
  </si>
  <si>
    <t>2136799其他三峡水库库区基金支出</t>
  </si>
  <si>
    <t>其他三峡水库库区基金支出</t>
  </si>
  <si>
    <t>2136799-其他三峡水库库区基金支出</t>
  </si>
  <si>
    <t>21369国家重大水利工程建设基金安排的支出</t>
  </si>
  <si>
    <t>国家重大水利工程建设基金安排的支出</t>
  </si>
  <si>
    <t>21369-国家重大水利工程建设基金安排的支出</t>
  </si>
  <si>
    <t>2136901南水北调工程建设</t>
  </si>
  <si>
    <t>2136901-南水北调工程建设</t>
  </si>
  <si>
    <t>2136902三峡后续工作</t>
  </si>
  <si>
    <t>三峡后续工作</t>
  </si>
  <si>
    <t>2136902-三峡后续工作</t>
  </si>
  <si>
    <t>2136903地方重大水利工程建设</t>
  </si>
  <si>
    <t>地方重大水利工程建设</t>
  </si>
  <si>
    <t>2136903-地方重大水利工程建设</t>
  </si>
  <si>
    <t>2136999其他重大水利工程建设基金支出</t>
  </si>
  <si>
    <t>其他重大水利工程建设基金支出</t>
  </si>
  <si>
    <t>2136999-其他重大水利工程建设基金支出</t>
  </si>
  <si>
    <t>21370大中型水库库区基金对应专项债务收入安排的支出</t>
  </si>
  <si>
    <t>大中型水库库区基金对应专项债务收入安排的支出</t>
  </si>
  <si>
    <t>21370-大中型水库库区基金对应专项债务收入安排的支出</t>
  </si>
  <si>
    <t>2137001基础设施建设和经济发展</t>
  </si>
  <si>
    <t>2137001-基础设施建设和经济发展</t>
  </si>
  <si>
    <t>2137099其他大中型水库库区基金对应专项债务收入支出</t>
  </si>
  <si>
    <t>其他大中型水库库区基金对应专项债务收入支出</t>
  </si>
  <si>
    <t>2137099-其他大中型水库库区基金对应专项债务收入支出</t>
  </si>
  <si>
    <t>21371国家重大水利工程建设基金对应专项债务收入安排的支出</t>
  </si>
  <si>
    <t>国家重大水利工程建设基金对应专项债务收入安排的支出</t>
  </si>
  <si>
    <t>21371-国家重大水利工程建设基金对应专项债务收入安排的支出</t>
  </si>
  <si>
    <t>2137101南水北调工程建设</t>
  </si>
  <si>
    <t>2137101-南水北调工程建设</t>
  </si>
  <si>
    <t>2137102三峡工程后续工作</t>
  </si>
  <si>
    <t>三峡工程后续工作</t>
  </si>
  <si>
    <t>2137102-三峡工程后续工作</t>
  </si>
  <si>
    <t>2137103地方重大水利工程建设</t>
  </si>
  <si>
    <t>2137103-地方重大水利工程建设</t>
  </si>
  <si>
    <t>2137199其他重大水利工程建设基金对应专项债务收入支出</t>
  </si>
  <si>
    <t>其他重大水利工程建设基金对应专项债务收入支出</t>
  </si>
  <si>
    <t>2137199-其他重大水利工程建设基金对应专项债务收入支出</t>
  </si>
  <si>
    <t>21372大中型水库移民后期扶持基金支出</t>
  </si>
  <si>
    <t>大中型水库移民后期扶持基金支出</t>
  </si>
  <si>
    <t>21372-大中型水库移民后期扶持基金支出</t>
  </si>
  <si>
    <t>2137201移民补助</t>
  </si>
  <si>
    <t>移民补助</t>
  </si>
  <si>
    <t>2137201-移民补助</t>
  </si>
  <si>
    <t>2137202基础设施建设和经济发展</t>
  </si>
  <si>
    <t>2137202-基础设施建设和经济发展</t>
  </si>
  <si>
    <t>2137299其他大中型水库移民后期扶持基金支出</t>
  </si>
  <si>
    <t>其他大中型水库移民后期扶持基金支出</t>
  </si>
  <si>
    <t>2137299-其他大中型水库移民后期扶持基金支出</t>
  </si>
  <si>
    <t>21373小型水库移民扶助基金安排的支出</t>
  </si>
  <si>
    <t>小型水库移民扶助基金安排的支出</t>
  </si>
  <si>
    <t>21373-小型水库移民扶助基金安排的支出</t>
  </si>
  <si>
    <t>2137301移民补助</t>
  </si>
  <si>
    <t>2137301-移民补助</t>
  </si>
  <si>
    <t>2137302基础设施建设和经济发展</t>
  </si>
  <si>
    <t>2137302-基础设施建设和经济发展</t>
  </si>
  <si>
    <t>2137399其他小型水库移民扶助基金支出</t>
  </si>
  <si>
    <t>其他小型水库移民扶助基金支出</t>
  </si>
  <si>
    <t>2137399-其他小型水库移民扶助基金支出</t>
  </si>
  <si>
    <t>21374小型水库移民扶助基金对应专项债务收入安排的支出</t>
  </si>
  <si>
    <t>小型水库移民扶助基金对应专项债务收入安排的支出</t>
  </si>
  <si>
    <t>21374-小型水库移民扶助基金对应专项债务收入安排的支出</t>
  </si>
  <si>
    <t>2137401基础设施建设和经济发展</t>
  </si>
  <si>
    <t>2137401-基础设施建设和经济发展</t>
  </si>
  <si>
    <t>2137499其他小型水库移民扶助基金对应专项债务收入安排的支出</t>
  </si>
  <si>
    <t>其他小型水库移民扶助基金对应专项债务收入安排的支出</t>
  </si>
  <si>
    <t>2137499-其他小型水库移民扶助基金对应专项债务收入安排的支出</t>
  </si>
  <si>
    <t>21399其他农林水支出</t>
  </si>
  <si>
    <t>其他农林水支出</t>
  </si>
  <si>
    <t>21399-其他农林水支出</t>
  </si>
  <si>
    <t>2139901化解其他公益性乡村债务支出</t>
  </si>
  <si>
    <t>化解其他公益性乡村债务支出</t>
  </si>
  <si>
    <t>2139901-化解其他公益性乡村债务支出</t>
  </si>
  <si>
    <t>2139999其他农林水支出</t>
  </si>
  <si>
    <t>2139999-其他农林水支出</t>
  </si>
  <si>
    <t>214交通运输支出</t>
  </si>
  <si>
    <t>交通运输支出</t>
  </si>
  <si>
    <t>214-交通运输支出</t>
  </si>
  <si>
    <t>21401公路水路运输</t>
  </si>
  <si>
    <t>公路水路运输</t>
  </si>
  <si>
    <t>21401-公路水路运输</t>
  </si>
  <si>
    <t>2140101行政运行</t>
  </si>
  <si>
    <t>2140101-行政运行</t>
  </si>
  <si>
    <t>2140102一般行政管理事务</t>
  </si>
  <si>
    <t>2140102-一般行政管理事务</t>
  </si>
  <si>
    <t>2140103机关服务</t>
  </si>
  <si>
    <t>2140103-机关服务</t>
  </si>
  <si>
    <t>2140104公路建设</t>
  </si>
  <si>
    <t>公路建设</t>
  </si>
  <si>
    <t>2140104-公路建设</t>
  </si>
  <si>
    <t>2140106公路养护</t>
  </si>
  <si>
    <t>公路养护</t>
  </si>
  <si>
    <t>2140106-公路养护</t>
  </si>
  <si>
    <t>2140109交通运输信息化建设</t>
  </si>
  <si>
    <t>交通运输信息化建设</t>
  </si>
  <si>
    <t>2140109-交通运输信息化建设</t>
  </si>
  <si>
    <t>2140110公路和运输安全</t>
  </si>
  <si>
    <t>公路和运输安全</t>
  </si>
  <si>
    <t>2140110-公路和运输安全</t>
  </si>
  <si>
    <t>2140112公路运输管理</t>
  </si>
  <si>
    <t>公路运输管理</t>
  </si>
  <si>
    <t>2140112-公路运输管理</t>
  </si>
  <si>
    <t>2140114公路和运输技术标准化建设</t>
  </si>
  <si>
    <t>公路和运输技术标准化建设</t>
  </si>
  <si>
    <t>2140114-公路和运输技术标准化建设</t>
  </si>
  <si>
    <t>2140122水运建设</t>
  </si>
  <si>
    <t>水运建设</t>
  </si>
  <si>
    <t>2140122-水运建设</t>
  </si>
  <si>
    <t>2140123航道维护</t>
  </si>
  <si>
    <t>航道维护</t>
  </si>
  <si>
    <t>2140123-航道维护</t>
  </si>
  <si>
    <t>2140127船舶检验</t>
  </si>
  <si>
    <t>船舶检验</t>
  </si>
  <si>
    <t>2140127-船舶检验</t>
  </si>
  <si>
    <t>2140128救助打捞</t>
  </si>
  <si>
    <t>救助打捞</t>
  </si>
  <si>
    <t>2140128-救助打捞</t>
  </si>
  <si>
    <t>2140129内河运输</t>
  </si>
  <si>
    <t>内河运输</t>
  </si>
  <si>
    <t>2140129-内河运输</t>
  </si>
  <si>
    <t>2140130远洋运输</t>
  </si>
  <si>
    <t>远洋运输</t>
  </si>
  <si>
    <t>2140130-远洋运输</t>
  </si>
  <si>
    <t>2140131海事管理</t>
  </si>
  <si>
    <t>海事管理</t>
  </si>
  <si>
    <t>2140131-海事管理</t>
  </si>
  <si>
    <t>2140133航标事业发展支出</t>
  </si>
  <si>
    <t>航标事业发展支出</t>
  </si>
  <si>
    <t>2140133-航标事业发展支出</t>
  </si>
  <si>
    <t>2140136水路运输管理支出</t>
  </si>
  <si>
    <t>水路运输管理支出</t>
  </si>
  <si>
    <t>2140136-水路运输管理支出</t>
  </si>
  <si>
    <t>2140138口岸建设</t>
  </si>
  <si>
    <t>口岸建设</t>
  </si>
  <si>
    <t>2140138-口岸建设</t>
  </si>
  <si>
    <t>2140199其他公路水路运输支出</t>
  </si>
  <si>
    <t>其他公路水路运输支出</t>
  </si>
  <si>
    <t>2140199-其他公路水路运输支出</t>
  </si>
  <si>
    <t>21402铁路运输</t>
  </si>
  <si>
    <t>铁路运输</t>
  </si>
  <si>
    <t>21402-铁路运输</t>
  </si>
  <si>
    <t>2140201行政运行</t>
  </si>
  <si>
    <t>2140201-行政运行</t>
  </si>
  <si>
    <t>2140202一般行政管理事务</t>
  </si>
  <si>
    <t>2140202-一般行政管理事务</t>
  </si>
  <si>
    <t>2140203机关服务</t>
  </si>
  <si>
    <t>2140203-机关服务</t>
  </si>
  <si>
    <t>2140204铁路路网建设</t>
  </si>
  <si>
    <t>铁路路网建设</t>
  </si>
  <si>
    <t>2140204-铁路路网建设</t>
  </si>
  <si>
    <t>2140205铁路还贷专项</t>
  </si>
  <si>
    <t>铁路还贷专项</t>
  </si>
  <si>
    <t>2140205-铁路还贷专项</t>
  </si>
  <si>
    <t>2140206铁路安全</t>
  </si>
  <si>
    <t>铁路安全</t>
  </si>
  <si>
    <t>2140206-铁路安全</t>
  </si>
  <si>
    <t>2140207铁路专项运输</t>
  </si>
  <si>
    <t>铁路专项运输</t>
  </si>
  <si>
    <t>2140207-铁路专项运输</t>
  </si>
  <si>
    <t>2140208行业监管</t>
  </si>
  <si>
    <t>行业监管</t>
  </si>
  <si>
    <t>2140208-行业监管</t>
  </si>
  <si>
    <t>2140299其他铁路运输支出</t>
  </si>
  <si>
    <t>其他铁路运输支出</t>
  </si>
  <si>
    <t>2140299-其他铁路运输支出</t>
  </si>
  <si>
    <t>21403民用航空运输</t>
  </si>
  <si>
    <t>民用航空运输</t>
  </si>
  <si>
    <t>21403-民用航空运输</t>
  </si>
  <si>
    <t>2140301行政运行</t>
  </si>
  <si>
    <t>2140301-行政运行</t>
  </si>
  <si>
    <t>2140302一般行政管理事务</t>
  </si>
  <si>
    <t>2140302-一般行政管理事务</t>
  </si>
  <si>
    <t>2140303机关服务</t>
  </si>
  <si>
    <t>2140303-机关服务</t>
  </si>
  <si>
    <t>2140304机场建设</t>
  </si>
  <si>
    <t>机场建设</t>
  </si>
  <si>
    <t>2140304-机场建设</t>
  </si>
  <si>
    <t>2140305空管系统建设</t>
  </si>
  <si>
    <t>空管系统建设</t>
  </si>
  <si>
    <t>2140305-空管系统建设</t>
  </si>
  <si>
    <t>2140306民航还贷专项支出</t>
  </si>
  <si>
    <t>民航还贷专项支出</t>
  </si>
  <si>
    <t>2140306-民航还贷专项支出</t>
  </si>
  <si>
    <t>2140307民用航空安全</t>
  </si>
  <si>
    <t>民用航空安全</t>
  </si>
  <si>
    <t>2140307-民用航空安全</t>
  </si>
  <si>
    <t>2140308民航专项运输</t>
  </si>
  <si>
    <t>民航专项运输</t>
  </si>
  <si>
    <t>2140308-民航专项运输</t>
  </si>
  <si>
    <t>2140399其他民用航空运输支出</t>
  </si>
  <si>
    <t>其他民用航空运输支出</t>
  </si>
  <si>
    <t>2140399-其他民用航空运输支出</t>
  </si>
  <si>
    <t>21405邮政业支出</t>
  </si>
  <si>
    <t>邮政业支出</t>
  </si>
  <si>
    <t>21405-邮政业支出</t>
  </si>
  <si>
    <t>2140501行政运行</t>
  </si>
  <si>
    <t>2140501-行政运行</t>
  </si>
  <si>
    <t>2140502一般行政管理事务</t>
  </si>
  <si>
    <t>2140502-一般行政管理事务</t>
  </si>
  <si>
    <t>2140503机关服务</t>
  </si>
  <si>
    <t>2140503-机关服务</t>
  </si>
  <si>
    <t>2140504行业监管</t>
  </si>
  <si>
    <t>2140504-行业监管</t>
  </si>
  <si>
    <t>2140505邮政普遍服务与特殊服务</t>
  </si>
  <si>
    <t>邮政普遍服务与特殊服务</t>
  </si>
  <si>
    <t>2140505-邮政普遍服务与特殊服务</t>
  </si>
  <si>
    <t>2140599其他邮政业支出</t>
  </si>
  <si>
    <t>其他邮政业支出</t>
  </si>
  <si>
    <t>2140599-其他邮政业支出</t>
  </si>
  <si>
    <t>21460海南省高等级公路车辆通行附加费安排的支出</t>
  </si>
  <si>
    <t>海南省高等级公路车辆通行附加费安排的支出</t>
  </si>
  <si>
    <t>21460-海南省高等级公路车辆通行附加费安排的支出</t>
  </si>
  <si>
    <t>2146001公路建设</t>
  </si>
  <si>
    <t>2146001-公路建设</t>
  </si>
  <si>
    <t>2146002公路养护</t>
  </si>
  <si>
    <t>2146002-公路养护</t>
  </si>
  <si>
    <t>2146003公路还贷</t>
  </si>
  <si>
    <t>公路还贷</t>
  </si>
  <si>
    <t>2146003-公路还贷</t>
  </si>
  <si>
    <t>2146099其他海南省高等级公路车辆通行附加费安排的支出</t>
  </si>
  <si>
    <t>其他海南省高等级公路车辆通行附加费安排的支出</t>
  </si>
  <si>
    <t>2146099-其他海南省高等级公路车辆通行附加费安排的支出</t>
  </si>
  <si>
    <t>21462车辆通行费安排的支出</t>
  </si>
  <si>
    <t>车辆通行费安排的支出</t>
  </si>
  <si>
    <t>21462-车辆通行费安排的支出</t>
  </si>
  <si>
    <t>2146201公路还贷</t>
  </si>
  <si>
    <t>2146201-公路还贷</t>
  </si>
  <si>
    <t>2146202政府还贷公路养护</t>
  </si>
  <si>
    <t>政府还贷公路养护</t>
  </si>
  <si>
    <t>2146202-政府还贷公路养护</t>
  </si>
  <si>
    <t>2146203政府还贷公路管理</t>
  </si>
  <si>
    <t>政府还贷公路管理</t>
  </si>
  <si>
    <t>2146203-政府还贷公路管理</t>
  </si>
  <si>
    <t>2146299其他车辆通行费安排的支出</t>
  </si>
  <si>
    <t>其他车辆通行费安排的支出</t>
  </si>
  <si>
    <t>2146299-其他车辆通行费安排的支出</t>
  </si>
  <si>
    <t>21464铁路建设基金支出</t>
  </si>
  <si>
    <t>铁路建设基金支出</t>
  </si>
  <si>
    <t>21464-铁路建设基金支出</t>
  </si>
  <si>
    <t>2146401铁路建设投资</t>
  </si>
  <si>
    <t>铁路建设投资</t>
  </si>
  <si>
    <t>2146401-铁路建设投资</t>
  </si>
  <si>
    <t>2146402购置铁路机车车辆</t>
  </si>
  <si>
    <t>购置铁路机车车辆</t>
  </si>
  <si>
    <t>2146402-购置铁路机车车辆</t>
  </si>
  <si>
    <t>2146403铁路还贷</t>
  </si>
  <si>
    <t>铁路还贷</t>
  </si>
  <si>
    <t>2146403-铁路还贷</t>
  </si>
  <si>
    <t>2146404建设项目铺底资金</t>
  </si>
  <si>
    <t>建设项目铺底资金</t>
  </si>
  <si>
    <t>2146404-建设项目铺底资金</t>
  </si>
  <si>
    <t>2146405勘测设计</t>
  </si>
  <si>
    <t>勘测设计</t>
  </si>
  <si>
    <t>2146405-勘测设计</t>
  </si>
  <si>
    <t>2146406注册资本金</t>
  </si>
  <si>
    <t>注册资本金</t>
  </si>
  <si>
    <t>2146406-注册资本金</t>
  </si>
  <si>
    <t>2146407周转资金</t>
  </si>
  <si>
    <t>周转资金</t>
  </si>
  <si>
    <t>2146407-周转资金</t>
  </si>
  <si>
    <t>2146499其他铁路建设基金支出</t>
  </si>
  <si>
    <t>其他铁路建设基金支出</t>
  </si>
  <si>
    <t>2146499-其他铁路建设基金支出</t>
  </si>
  <si>
    <t>21468船舶油污损害赔偿基金支出</t>
  </si>
  <si>
    <t>船舶油污损害赔偿基金支出</t>
  </si>
  <si>
    <t>21468-船舶油污损害赔偿基金支出</t>
  </si>
  <si>
    <t>2146801应急处置费用</t>
  </si>
  <si>
    <t>应急处置费用</t>
  </si>
  <si>
    <t>2146801-应急处置费用</t>
  </si>
  <si>
    <t>2146802控制清除污染</t>
  </si>
  <si>
    <t>控制清除污染</t>
  </si>
  <si>
    <t>2146802-控制清除污染</t>
  </si>
  <si>
    <t>2146803损失补偿</t>
  </si>
  <si>
    <t>损失补偿</t>
  </si>
  <si>
    <t>2146803-损失补偿</t>
  </si>
  <si>
    <t>2146804生态恢复</t>
  </si>
  <si>
    <t>生态恢复</t>
  </si>
  <si>
    <t>2146804-生态恢复</t>
  </si>
  <si>
    <t>2146805监视监测</t>
  </si>
  <si>
    <t>监视监测</t>
  </si>
  <si>
    <t>2146805-监视监测</t>
  </si>
  <si>
    <t>2146899其他船舶油污损害赔偿基金支出</t>
  </si>
  <si>
    <t>其他船舶油污损害赔偿基金支出</t>
  </si>
  <si>
    <t>2146899-其他船舶油污损害赔偿基金支出</t>
  </si>
  <si>
    <t>21469民航发展基金支出</t>
  </si>
  <si>
    <t>民航发展基金支出</t>
  </si>
  <si>
    <t>21469-民航发展基金支出</t>
  </si>
  <si>
    <t>2146901民航机场建设</t>
  </si>
  <si>
    <t>民航机场建设</t>
  </si>
  <si>
    <t>2146901-民航机场建设</t>
  </si>
  <si>
    <t>2146902空管系统建设</t>
  </si>
  <si>
    <t>2146902-空管系统建设</t>
  </si>
  <si>
    <t>2146903民航安全</t>
  </si>
  <si>
    <t>民航安全</t>
  </si>
  <si>
    <t>2146903-民航安全</t>
  </si>
  <si>
    <t>2146904航线和机场补贴</t>
  </si>
  <si>
    <t>航线和机场补贴</t>
  </si>
  <si>
    <t>2146904-航线和机场补贴</t>
  </si>
  <si>
    <t>2146906民航节能减排</t>
  </si>
  <si>
    <t>民航节能减排</t>
  </si>
  <si>
    <t>2146906-民航节能减排</t>
  </si>
  <si>
    <t>2146907通用航空发展</t>
  </si>
  <si>
    <t>通用航空发展</t>
  </si>
  <si>
    <t>2146907-通用航空发展</t>
  </si>
  <si>
    <t>2146908征管经费</t>
  </si>
  <si>
    <t>征管经费</t>
  </si>
  <si>
    <t>2146908-征管经费</t>
  </si>
  <si>
    <t>2146909民航科教和信息建设</t>
  </si>
  <si>
    <t>民航科教和信息建设</t>
  </si>
  <si>
    <t>2146909-民航科教和信息建设</t>
  </si>
  <si>
    <t>2146999其他民航发展基金支出</t>
  </si>
  <si>
    <t>其他民航发展基金支出</t>
  </si>
  <si>
    <t>2146999-其他民航发展基金支出</t>
  </si>
  <si>
    <t>21470海南省高等级公路车辆通行附加费对应专项债务收入安排的支出</t>
  </si>
  <si>
    <t>海南省高等级公路车辆通行附加费对应专项债务收入安排的支出</t>
  </si>
  <si>
    <t>21470-海南省高等级公路车辆通行附加费对应专项债务收入安排的支出</t>
  </si>
  <si>
    <t>2147001公路建设</t>
  </si>
  <si>
    <t>2147001-公路建设</t>
  </si>
  <si>
    <t>2147099其他海南省高等级公路车辆通行附加费对应专项债务收入安排的支出</t>
  </si>
  <si>
    <t>其他海南省高等级公路车辆通行附加费对应专项债务收入安排的支出</t>
  </si>
  <si>
    <t>2147099-其他海南省高等级公路车辆通行附加费对应专项债务收入安排的支出</t>
  </si>
  <si>
    <t>21471政府收费公路专项债券收入安排的支出</t>
  </si>
  <si>
    <t>政府收费公路专项债券收入安排的支出</t>
  </si>
  <si>
    <t>21471-政府收费公路专项债券收入安排的支出</t>
  </si>
  <si>
    <t>2147101公路建设</t>
  </si>
  <si>
    <t>2147101-公路建设</t>
  </si>
  <si>
    <t>2147199其他政府收费公路专项债券收入安排的支出</t>
  </si>
  <si>
    <t>其他政府收费公路专项债券收入安排的支出</t>
  </si>
  <si>
    <t>2147199-其他政府收费公路专项债券收入安排的支出</t>
  </si>
  <si>
    <t>21472车辆通行费对应专项债务收入安排的支出</t>
  </si>
  <si>
    <t>车辆通行费对应专项债务收入安排的支出</t>
  </si>
  <si>
    <t>21472-车辆通行费对应专项债务收入安排的支出</t>
  </si>
  <si>
    <t>21499其他交通运输支出</t>
  </si>
  <si>
    <t>其他交通运输支出</t>
  </si>
  <si>
    <t>21499-其他交通运输支出</t>
  </si>
  <si>
    <t>2149901公共交通运营补助</t>
  </si>
  <si>
    <t>公共交通运营补助</t>
  </si>
  <si>
    <t>2149901-公共交通运营补助</t>
  </si>
  <si>
    <t>2149999其他交通运输支出</t>
  </si>
  <si>
    <t>2149999-其他交通运输支出</t>
  </si>
  <si>
    <t>215资源勘探工业信息等支出</t>
  </si>
  <si>
    <t>资源勘探工业信息等支出</t>
  </si>
  <si>
    <t>215-资源勘探工业信息等支出</t>
  </si>
  <si>
    <t>21501资源勘探开发</t>
  </si>
  <si>
    <t>资源勘探开发</t>
  </si>
  <si>
    <t>21501-资源勘探开发</t>
  </si>
  <si>
    <t>2150101行政运行</t>
  </si>
  <si>
    <t>2150101-行政运行</t>
  </si>
  <si>
    <t>2150102一般行政管理事务</t>
  </si>
  <si>
    <t>2150102-一般行政管理事务</t>
  </si>
  <si>
    <t>2150103机关服务</t>
  </si>
  <si>
    <t>2150103-机关服务</t>
  </si>
  <si>
    <t>2150104煤炭勘探开采和洗选</t>
  </si>
  <si>
    <t>煤炭勘探开采和洗选</t>
  </si>
  <si>
    <t>2150104-煤炭勘探开采和洗选</t>
  </si>
  <si>
    <t>2150105石油和天然气勘探开采</t>
  </si>
  <si>
    <t>石油和天然气勘探开采</t>
  </si>
  <si>
    <t>2150105-石油和天然气勘探开采</t>
  </si>
  <si>
    <t>2150106黑色金属矿勘探和采选</t>
  </si>
  <si>
    <t>黑色金属矿勘探和采选</t>
  </si>
  <si>
    <t>2150106-黑色金属矿勘探和采选</t>
  </si>
  <si>
    <t>2150107有色金属矿勘探和采选</t>
  </si>
  <si>
    <t>有色金属矿勘探和采选</t>
  </si>
  <si>
    <t>2150107-有色金属矿勘探和采选</t>
  </si>
  <si>
    <t>2150108非金属矿勘探和采选</t>
  </si>
  <si>
    <t>非金属矿勘探和采选</t>
  </si>
  <si>
    <t>2150108-非金属矿勘探和采选</t>
  </si>
  <si>
    <t>2150199其他资源勘探业支出</t>
  </si>
  <si>
    <t>其他资源勘探业支出</t>
  </si>
  <si>
    <t>2150199-其他资源勘探业支出</t>
  </si>
  <si>
    <t>21502制造业</t>
  </si>
  <si>
    <t>制造业</t>
  </si>
  <si>
    <t>21502-制造业</t>
  </si>
  <si>
    <t>2150201行政运行</t>
  </si>
  <si>
    <t>2150201-行政运行</t>
  </si>
  <si>
    <t>2150202一般行政管理事务</t>
  </si>
  <si>
    <t>2150202-一般行政管理事务</t>
  </si>
  <si>
    <t>2150203机关服务</t>
  </si>
  <si>
    <t>2150203-机关服务</t>
  </si>
  <si>
    <t>2150204纺织业</t>
  </si>
  <si>
    <t>纺织业</t>
  </si>
  <si>
    <t>2150204-纺织业</t>
  </si>
  <si>
    <t>2150205医药制造业</t>
  </si>
  <si>
    <t>医药制造业</t>
  </si>
  <si>
    <t>2150205-医药制造业</t>
  </si>
  <si>
    <t>2150206非金属矿物制品业</t>
  </si>
  <si>
    <t>非金属矿物制品业</t>
  </si>
  <si>
    <t>2150206-非金属矿物制品业</t>
  </si>
  <si>
    <t>2150207通信设备、计算机及其他电子设备制造业</t>
  </si>
  <si>
    <t>通信设备、计算机及其他电子设备制造业</t>
  </si>
  <si>
    <t>2150207-通信设备、计算机及其他电子设备制造业</t>
  </si>
  <si>
    <t>2150208交通运输设备制造业</t>
  </si>
  <si>
    <t>交通运输设备制造业</t>
  </si>
  <si>
    <t>2150208-交通运输设备制造业</t>
  </si>
  <si>
    <t>2150209电气机械及器材制造业</t>
  </si>
  <si>
    <t>电气机械及器材制造业</t>
  </si>
  <si>
    <t>2150209-电气机械及器材制造业</t>
  </si>
  <si>
    <t>2150210工艺品及其他制造业</t>
  </si>
  <si>
    <t>工艺品及其他制造业</t>
  </si>
  <si>
    <t>2150210-工艺品及其他制造业</t>
  </si>
  <si>
    <t>2150212石油加工、炼焦及核燃料加工业</t>
  </si>
  <si>
    <t>石油加工、炼焦及核燃料加工业</t>
  </si>
  <si>
    <t>2150212-石油加工、炼焦及核燃料加工业</t>
  </si>
  <si>
    <t>2150213化学原料及化学制品制造业</t>
  </si>
  <si>
    <t>化学原料及化学制品制造业</t>
  </si>
  <si>
    <t>2150213-化学原料及化学制品制造业</t>
  </si>
  <si>
    <t>2150214黑色金属冶炼及压延加工业</t>
  </si>
  <si>
    <t>黑色金属冶炼及压延加工业</t>
  </si>
  <si>
    <t>2150214-黑色金属冶炼及压延加工业</t>
  </si>
  <si>
    <t>2150215有色金属冶炼及压延加工业</t>
  </si>
  <si>
    <t>有色金属冶炼及压延加工业</t>
  </si>
  <si>
    <t>2150215-有色金属冶炼及压延加工业</t>
  </si>
  <si>
    <t>2150299其他制造业支出</t>
  </si>
  <si>
    <t>其他制造业支出</t>
  </si>
  <si>
    <t>2150299-其他制造业支出</t>
  </si>
  <si>
    <t>21503建筑业</t>
  </si>
  <si>
    <t>建筑业</t>
  </si>
  <si>
    <t>21503-建筑业</t>
  </si>
  <si>
    <t>2150301行政运行</t>
  </si>
  <si>
    <t>2150301-行政运行</t>
  </si>
  <si>
    <t>2150302一般行政管理事务</t>
  </si>
  <si>
    <t>2150302-一般行政管理事务</t>
  </si>
  <si>
    <t>2150303机关服务</t>
  </si>
  <si>
    <t>2150303-机关服务</t>
  </si>
  <si>
    <t>2150399其他建筑业支出</t>
  </si>
  <si>
    <t>其他建筑业支出</t>
  </si>
  <si>
    <t>2150399-其他建筑业支出</t>
  </si>
  <si>
    <t>21505工业和信息产业监管</t>
  </si>
  <si>
    <t>工业和信息产业监管</t>
  </si>
  <si>
    <t>21505-工业和信息产业监管</t>
  </si>
  <si>
    <t>2150501行政运行</t>
  </si>
  <si>
    <t>2150501-行政运行</t>
  </si>
  <si>
    <t>2150502一般行政管理事务</t>
  </si>
  <si>
    <t>2150502-一般行政管理事务</t>
  </si>
  <si>
    <t>2150503机关服务</t>
  </si>
  <si>
    <t>2150503-机关服务</t>
  </si>
  <si>
    <t>2150505战备应急</t>
  </si>
  <si>
    <t>战备应急</t>
  </si>
  <si>
    <t>2150505-战备应急</t>
  </si>
  <si>
    <t>2150507专用通信</t>
  </si>
  <si>
    <t>专用通信</t>
  </si>
  <si>
    <t>2150507-专用通信</t>
  </si>
  <si>
    <t>2150508无线电及信息通信监管</t>
  </si>
  <si>
    <t>无线电及信息通信监管</t>
  </si>
  <si>
    <t>2150508-无线电及信息通信监管</t>
  </si>
  <si>
    <t>2150516工程建设及运行维护</t>
  </si>
  <si>
    <t>工程建设及运行维护</t>
  </si>
  <si>
    <t>2150516-工程建设及运行维护</t>
  </si>
  <si>
    <t>2150517产业发展</t>
  </si>
  <si>
    <t>产业发展</t>
  </si>
  <si>
    <t>2150517-产业发展</t>
  </si>
  <si>
    <t>2150550事业运行</t>
  </si>
  <si>
    <t>2150550-事业运行</t>
  </si>
  <si>
    <t>2150599其他工业和信息产业监管支出</t>
  </si>
  <si>
    <t>其他工业和信息产业监管支出</t>
  </si>
  <si>
    <t>2150599-其他工业和信息产业监管支出</t>
  </si>
  <si>
    <t>21507国有资产监管</t>
  </si>
  <si>
    <t>国有资产监管</t>
  </si>
  <si>
    <t>21507-国有资产监管</t>
  </si>
  <si>
    <t>2150701行政运行</t>
  </si>
  <si>
    <t>2150701-行政运行</t>
  </si>
  <si>
    <t>2150702一般行政管理事务</t>
  </si>
  <si>
    <t>2150702-一般行政管理事务</t>
  </si>
  <si>
    <t>2150703机关服务</t>
  </si>
  <si>
    <t>2150703-机关服务</t>
  </si>
  <si>
    <t>2150704国有企业监事会专项</t>
  </si>
  <si>
    <t>国有企业监事会专项</t>
  </si>
  <si>
    <t>2150704-国有企业监事会专项</t>
  </si>
  <si>
    <t>2150705中央企业专项管理</t>
  </si>
  <si>
    <t>中央企业专项管理</t>
  </si>
  <si>
    <t>2150705-中央企业专项管理</t>
  </si>
  <si>
    <t>2150799其他国有资产监管支出</t>
  </si>
  <si>
    <t>其他国有资产监管支出</t>
  </si>
  <si>
    <t>2150799-其他国有资产监管支出</t>
  </si>
  <si>
    <t>21508支持中小企业发展和管理支出</t>
  </si>
  <si>
    <t>支持中小企业发展和管理支出</t>
  </si>
  <si>
    <t>21508-支持中小企业发展和管理支出</t>
  </si>
  <si>
    <t>2150801行政运行</t>
  </si>
  <si>
    <t>2150801-行政运行</t>
  </si>
  <si>
    <t>2150802一般行政管理事务</t>
  </si>
  <si>
    <t>2150802-一般行政管理事务</t>
  </si>
  <si>
    <t>2150803机关服务</t>
  </si>
  <si>
    <t>2150803-机关服务</t>
  </si>
  <si>
    <t>2150804科技型中小企业技术创新基金</t>
  </si>
  <si>
    <t>科技型中小企业技术创新基金</t>
  </si>
  <si>
    <t>2150804-科技型中小企业技术创新基金</t>
  </si>
  <si>
    <t>2150805中小企业发展专项</t>
  </si>
  <si>
    <t>中小企业发展专项</t>
  </si>
  <si>
    <t>2150805-中小企业发展专项</t>
  </si>
  <si>
    <t>2150806减免房租补贴</t>
  </si>
  <si>
    <t>减免房租补贴</t>
  </si>
  <si>
    <t>2150806-减免房租补贴</t>
  </si>
  <si>
    <t>2150899其他支持中小企业发展和管理支出</t>
  </si>
  <si>
    <t>其他支持中小企业发展和管理支出</t>
  </si>
  <si>
    <t>2150899-其他支持中小企业发展和管理支出</t>
  </si>
  <si>
    <t>21562农网还贷资金支出</t>
  </si>
  <si>
    <t>农网还贷资金支出</t>
  </si>
  <si>
    <t>21562-农网还贷资金支出</t>
  </si>
  <si>
    <t>2156201中央农网还贷资金支出</t>
  </si>
  <si>
    <t>中央农网还贷资金支出</t>
  </si>
  <si>
    <t>2156201-中央农网还贷资金支出</t>
  </si>
  <si>
    <t>2156202地方农网还贷资金支出</t>
  </si>
  <si>
    <t>地方农网还贷资金支出</t>
  </si>
  <si>
    <t>2156202-地方农网还贷资金支出</t>
  </si>
  <si>
    <t>2156299其他农网还贷资金支出</t>
  </si>
  <si>
    <t>其他农网还贷资金支出</t>
  </si>
  <si>
    <t>2156299-其他农网还贷资金支出</t>
  </si>
  <si>
    <t>21599其他资源勘探工业信息等支出</t>
  </si>
  <si>
    <t>其他资源勘探工业信息等支出</t>
  </si>
  <si>
    <t>21599-其他资源勘探工业信息等支出</t>
  </si>
  <si>
    <t>2159901黄金事务</t>
  </si>
  <si>
    <t>黄金事务</t>
  </si>
  <si>
    <t>2159901-黄金事务</t>
  </si>
  <si>
    <t>2159904技术改造支出</t>
  </si>
  <si>
    <t>技术改造支出</t>
  </si>
  <si>
    <t>2159904-技术改造支出</t>
  </si>
  <si>
    <t>2159905中药材扶持资金支出</t>
  </si>
  <si>
    <t>中药材扶持资金支出</t>
  </si>
  <si>
    <t>2159905-中药材扶持资金支出</t>
  </si>
  <si>
    <t>2159906重点产业振兴和技术改造项目贷款贴息</t>
  </si>
  <si>
    <t>重点产业振兴和技术改造项目贷款贴息</t>
  </si>
  <si>
    <t>2159906-重点产业振兴和技术改造项目贷款贴息</t>
  </si>
  <si>
    <t>2159999其他资源勘探工业信息等支出</t>
  </si>
  <si>
    <t>2159999-其他资源勘探工业信息等支出</t>
  </si>
  <si>
    <t>216商业服务业等支出</t>
  </si>
  <si>
    <t>商业服务业等支出</t>
  </si>
  <si>
    <t>216-商业服务业等支出</t>
  </si>
  <si>
    <t>21602商业流通事务</t>
  </si>
  <si>
    <t>商业流通事务</t>
  </si>
  <si>
    <t>21602-商业流通事务</t>
  </si>
  <si>
    <t>2160201行政运行</t>
  </si>
  <si>
    <t>2160201-行政运行</t>
  </si>
  <si>
    <t>2160202一般行政管理事务</t>
  </si>
  <si>
    <t>2160202-一般行政管理事务</t>
  </si>
  <si>
    <t>2160203机关服务</t>
  </si>
  <si>
    <t>2160203-机关服务</t>
  </si>
  <si>
    <t>2160216食品流通安全补贴</t>
  </si>
  <si>
    <t>食品流通安全补贴</t>
  </si>
  <si>
    <t>2160216-食品流通安全补贴</t>
  </si>
  <si>
    <t>2160217市场监测及信息管理</t>
  </si>
  <si>
    <t>市场监测及信息管理</t>
  </si>
  <si>
    <t>2160217-市场监测及信息管理</t>
  </si>
  <si>
    <t>2160218民贸企业补贴</t>
  </si>
  <si>
    <t>民贸企业补贴</t>
  </si>
  <si>
    <t>2160218-民贸企业补贴</t>
  </si>
  <si>
    <t>2160219民贸民品贷款贴息</t>
  </si>
  <si>
    <t>民贸民品贷款贴息</t>
  </si>
  <si>
    <t>2160219-民贸民品贷款贴息</t>
  </si>
  <si>
    <t>2160250事业运行</t>
  </si>
  <si>
    <t>2160250-事业运行</t>
  </si>
  <si>
    <t>2160299其他商业流通事务支出</t>
  </si>
  <si>
    <t>其他商业流通事务支出</t>
  </si>
  <si>
    <t>2160299-其他商业流通事务支出</t>
  </si>
  <si>
    <t>21606涉外发展服务支出</t>
  </si>
  <si>
    <t>涉外发展服务支出</t>
  </si>
  <si>
    <t>21606-涉外发展服务支出</t>
  </si>
  <si>
    <t>2160601行政运行</t>
  </si>
  <si>
    <t>2160601-行政运行</t>
  </si>
  <si>
    <t>2160602一般行政管理事务</t>
  </si>
  <si>
    <t>2160602-一般行政管理事务</t>
  </si>
  <si>
    <t>2160603机关服务</t>
  </si>
  <si>
    <t>2160603-机关服务</t>
  </si>
  <si>
    <t>2160607外商投资环境建设补助资金</t>
  </si>
  <si>
    <t>外商投资环境建设补助资金</t>
  </si>
  <si>
    <t>2160607-外商投资环境建设补助资金</t>
  </si>
  <si>
    <t>2160699其他涉外发展服务支出</t>
  </si>
  <si>
    <t>其他涉外发展服务支出</t>
  </si>
  <si>
    <t>2160699-其他涉外发展服务支出</t>
  </si>
  <si>
    <t>21699其他商业服务业等支出</t>
  </si>
  <si>
    <t>其他商业服务业等支出</t>
  </si>
  <si>
    <t>21699-其他商业服务业等支出</t>
  </si>
  <si>
    <t>2169901服务业基础设施建设</t>
  </si>
  <si>
    <t>服务业基础设施建设</t>
  </si>
  <si>
    <t>2169901-服务业基础设施建设</t>
  </si>
  <si>
    <t>2169999其他商业服务业等支出</t>
  </si>
  <si>
    <t>2169999-其他商业服务业等支出</t>
  </si>
  <si>
    <t>217金融支出</t>
  </si>
  <si>
    <t>金融支出</t>
  </si>
  <si>
    <t>217-金融支出</t>
  </si>
  <si>
    <t>21701金融部门行政支出</t>
  </si>
  <si>
    <t>金融部门行政支出</t>
  </si>
  <si>
    <t>21701-金融部门行政支出</t>
  </si>
  <si>
    <t>2170101行政运行</t>
  </si>
  <si>
    <t>2170101-行政运行</t>
  </si>
  <si>
    <t>2170102一般行政管理事务</t>
  </si>
  <si>
    <t>2170102-一般行政管理事务</t>
  </si>
  <si>
    <t>2170103机关服务</t>
  </si>
  <si>
    <t>2170103-机关服务</t>
  </si>
  <si>
    <t>2170104安全防卫</t>
  </si>
  <si>
    <t>安全防卫</t>
  </si>
  <si>
    <t>2170104-安全防卫</t>
  </si>
  <si>
    <t>2170150事业运行</t>
  </si>
  <si>
    <t>2170150-事业运行</t>
  </si>
  <si>
    <t>2170199金融部门其他行政支出</t>
  </si>
  <si>
    <t>金融部门其他行政支出</t>
  </si>
  <si>
    <t>2170199-金融部门其他行政支出</t>
  </si>
  <si>
    <t>21702金融部门监管支出</t>
  </si>
  <si>
    <t>金融部门监管支出</t>
  </si>
  <si>
    <t>21702-金融部门监管支出</t>
  </si>
  <si>
    <t>2170201货币发行</t>
  </si>
  <si>
    <t>货币发行</t>
  </si>
  <si>
    <t>2170201-货币发行</t>
  </si>
  <si>
    <t>2170202金融服务</t>
  </si>
  <si>
    <t>金融服务</t>
  </si>
  <si>
    <t>2170202-金融服务</t>
  </si>
  <si>
    <t>2170203反假币</t>
  </si>
  <si>
    <t>反假币</t>
  </si>
  <si>
    <t>2170203-反假币</t>
  </si>
  <si>
    <t>2170204重点金融机构监管</t>
  </si>
  <si>
    <t>重点金融机构监管</t>
  </si>
  <si>
    <t>2170204-重点金融机构监管</t>
  </si>
  <si>
    <t>2170205金融稽查与案件处理</t>
  </si>
  <si>
    <t>金融稽查与案件处理</t>
  </si>
  <si>
    <t>2170205-金融稽查与案件处理</t>
  </si>
  <si>
    <t>2170206金融行业电子化建设</t>
  </si>
  <si>
    <t>金融行业电子化建设</t>
  </si>
  <si>
    <t>2170206-金融行业电子化建设</t>
  </si>
  <si>
    <t>2170207从业人员资格考试</t>
  </si>
  <si>
    <t>从业人员资格考试</t>
  </si>
  <si>
    <t>2170207-从业人员资格考试</t>
  </si>
  <si>
    <t>2170208反洗钱</t>
  </si>
  <si>
    <t>反洗钱</t>
  </si>
  <si>
    <t>2170208-反洗钱</t>
  </si>
  <si>
    <t>2170299金融部门其他监管支出</t>
  </si>
  <si>
    <t>金融部门其他监管支出</t>
  </si>
  <si>
    <t>2170299-金融部门其他监管支出</t>
  </si>
  <si>
    <t>21703金融发展支出</t>
  </si>
  <si>
    <t>金融发展支出</t>
  </si>
  <si>
    <t>21703-金融发展支出</t>
  </si>
  <si>
    <t>2170301政策性银行亏损补贴</t>
  </si>
  <si>
    <t>政策性银行亏损补贴</t>
  </si>
  <si>
    <t>2170301-政策性银行亏损补贴</t>
  </si>
  <si>
    <t>2170302利息费用补贴支出</t>
  </si>
  <si>
    <t>利息费用补贴支出</t>
  </si>
  <si>
    <t>2170302-利息费用补贴支出</t>
  </si>
  <si>
    <t>2170303补充资本金</t>
  </si>
  <si>
    <t>补充资本金</t>
  </si>
  <si>
    <t>2170303-补充资本金</t>
  </si>
  <si>
    <t>2170304风险基金补助</t>
  </si>
  <si>
    <t>风险基金补助</t>
  </si>
  <si>
    <t>2170304-风险基金补助</t>
  </si>
  <si>
    <t>2170399其他金融发展支出</t>
  </si>
  <si>
    <t>其他金融发展支出</t>
  </si>
  <si>
    <t>2170399-其他金融发展支出</t>
  </si>
  <si>
    <t>21704金融调控支出</t>
  </si>
  <si>
    <t>金融调控支出</t>
  </si>
  <si>
    <t>21704-金融调控支出</t>
  </si>
  <si>
    <t>2170401中央银行亏损补贴</t>
  </si>
  <si>
    <t>中央银行亏损补贴</t>
  </si>
  <si>
    <t>2170401-中央银行亏损补贴</t>
  </si>
  <si>
    <t>2170402中央特别国债经营基金支出</t>
  </si>
  <si>
    <t>中央特别国债经营基金支出</t>
  </si>
  <si>
    <t>2170402-中央特别国债经营基金支出</t>
  </si>
  <si>
    <t>2170403中央特别国债经营基金财务支出</t>
  </si>
  <si>
    <t>中央特别国债经营基金财务支出</t>
  </si>
  <si>
    <t>2170403-中央特别国债经营基金财务支出</t>
  </si>
  <si>
    <t>2170499其他金融调控支出</t>
  </si>
  <si>
    <t>其他金融调控支出</t>
  </si>
  <si>
    <t>2170499-其他金融调控支出</t>
  </si>
  <si>
    <t>21799其他金融支出</t>
  </si>
  <si>
    <t>其他金融支出</t>
  </si>
  <si>
    <t>21799-其他金融支出</t>
  </si>
  <si>
    <t>2179902重点企业贷款贴息</t>
  </si>
  <si>
    <t>重点企业贷款贴息</t>
  </si>
  <si>
    <t>2179902-重点企业贷款贴息</t>
  </si>
  <si>
    <t>2179999其他金融支出</t>
  </si>
  <si>
    <t>2179999-其他金融支出</t>
  </si>
  <si>
    <t>219援助其他地区支出</t>
  </si>
  <si>
    <t>援助其他地区支出</t>
  </si>
  <si>
    <t>219-援助其他地区支出</t>
  </si>
  <si>
    <t>21901一般公共服务</t>
  </si>
  <si>
    <t>一般公共服务</t>
  </si>
  <si>
    <t>21901-一般公共服务</t>
  </si>
  <si>
    <t>21902教育</t>
  </si>
  <si>
    <t>教育</t>
  </si>
  <si>
    <t>21902-教育</t>
  </si>
  <si>
    <t>21903文化旅游体育与传媒</t>
  </si>
  <si>
    <t>文化旅游体育与传媒</t>
  </si>
  <si>
    <t>21903-文化旅游体育与传媒</t>
  </si>
  <si>
    <t>21904卫生健康</t>
  </si>
  <si>
    <t>卫生健康</t>
  </si>
  <si>
    <t>21904-卫生健康</t>
  </si>
  <si>
    <t>21905节能环保</t>
  </si>
  <si>
    <t>节能环保</t>
  </si>
  <si>
    <t>21905-节能环保</t>
  </si>
  <si>
    <t>21906农业农村</t>
  </si>
  <si>
    <t>21906-农业农村</t>
  </si>
  <si>
    <t>21907交通运输</t>
  </si>
  <si>
    <t>交通运输</t>
  </si>
  <si>
    <t>21907-交通运输</t>
  </si>
  <si>
    <t>21908住房保障</t>
  </si>
  <si>
    <t>住房保障</t>
  </si>
  <si>
    <t>21908-住房保障</t>
  </si>
  <si>
    <t>21999其他支出</t>
  </si>
  <si>
    <t>21999-其他支出</t>
  </si>
  <si>
    <t>220自然资源海洋气象等支出</t>
  </si>
  <si>
    <t>自然资源海洋气象等支出</t>
  </si>
  <si>
    <t>220-自然资源海洋气象等支出</t>
  </si>
  <si>
    <t>22001自然资源事务</t>
  </si>
  <si>
    <t>自然资源事务</t>
  </si>
  <si>
    <t>22001-自然资源事务</t>
  </si>
  <si>
    <t>2200101行政运行</t>
  </si>
  <si>
    <t>2200101-行政运行</t>
  </si>
  <si>
    <t>2200102一般行政管理事务</t>
  </si>
  <si>
    <t>2200102-一般行政管理事务</t>
  </si>
  <si>
    <t>2200103机关服务</t>
  </si>
  <si>
    <t>2200103-机关服务</t>
  </si>
  <si>
    <t>2200104自然资源规划及管理</t>
  </si>
  <si>
    <t>自然资源规划及管理</t>
  </si>
  <si>
    <t>2200104-自然资源规划及管理</t>
  </si>
  <si>
    <t>2200106自然资源利用与保护</t>
  </si>
  <si>
    <t>自然资源利用与保护</t>
  </si>
  <si>
    <t>2200106-自然资源利用与保护</t>
  </si>
  <si>
    <t>2200107自然资源社会公益服务</t>
  </si>
  <si>
    <t>自然资源社会公益服务</t>
  </si>
  <si>
    <t>2200107-自然资源社会公益服务</t>
  </si>
  <si>
    <t>2200108自然资源行业业务管理</t>
  </si>
  <si>
    <t>自然资源行业业务管理</t>
  </si>
  <si>
    <t>2200108-自然资源行业业务管理</t>
  </si>
  <si>
    <t>2200109自然资源调查与确权登记</t>
  </si>
  <si>
    <t>自然资源调查与确权登记</t>
  </si>
  <si>
    <t>2200109-自然资源调查与确权登记</t>
  </si>
  <si>
    <t>2200112土地资源储备支出</t>
  </si>
  <si>
    <t>土地资源储备支出</t>
  </si>
  <si>
    <t>2200112-土地资源储备支出</t>
  </si>
  <si>
    <t>2200113地质矿产资源与环境调查</t>
  </si>
  <si>
    <t>地质矿产资源与环境调查</t>
  </si>
  <si>
    <t>2200113-地质矿产资源与环境调查</t>
  </si>
  <si>
    <t>2200114地质勘查与矿产资源管理</t>
  </si>
  <si>
    <t>地质勘查与矿产资源管理</t>
  </si>
  <si>
    <t>2200114-地质勘查与矿产资源管理</t>
  </si>
  <si>
    <t>2200115地质转产项目财政贴息</t>
  </si>
  <si>
    <t>地质转产项目财政贴息</t>
  </si>
  <si>
    <t>2200115-地质转产项目财政贴息</t>
  </si>
  <si>
    <t>2200116国外风险勘查</t>
  </si>
  <si>
    <t>国外风险勘查</t>
  </si>
  <si>
    <t>2200116-国外风险勘查</t>
  </si>
  <si>
    <t>2200119地质勘查基金（周转金）支出</t>
  </si>
  <si>
    <t>地质勘查基金（周转金）支出</t>
  </si>
  <si>
    <t>2200119-地质勘查基金（周转金）支出</t>
  </si>
  <si>
    <t>2200120海域与海岛管理</t>
  </si>
  <si>
    <t>海域与海岛管理</t>
  </si>
  <si>
    <t>2200120-海域与海岛管理</t>
  </si>
  <si>
    <t>2200121自然资源国际合作与海洋权益维护</t>
  </si>
  <si>
    <t>自然资源国际合作与海洋权益维护</t>
  </si>
  <si>
    <t>2200121-自然资源国际合作与海洋权益维护</t>
  </si>
  <si>
    <t>2200122自然资源卫星</t>
  </si>
  <si>
    <t>自然资源卫星</t>
  </si>
  <si>
    <t>2200122-自然资源卫星</t>
  </si>
  <si>
    <t>2200123极地考察</t>
  </si>
  <si>
    <t>极地考察</t>
  </si>
  <si>
    <t>2200123-极地考察</t>
  </si>
  <si>
    <t>2200124深海调查与资源开发</t>
  </si>
  <si>
    <t>深海调查与资源开发</t>
  </si>
  <si>
    <t>2200124-深海调查与资源开发</t>
  </si>
  <si>
    <t>2200125海港航标维护</t>
  </si>
  <si>
    <t>海港航标维护</t>
  </si>
  <si>
    <t>2200125-海港航标维护</t>
  </si>
  <si>
    <t>2200126海水淡化</t>
  </si>
  <si>
    <t>海水淡化</t>
  </si>
  <si>
    <t>2200126-海水淡化</t>
  </si>
  <si>
    <t>2200127无居民海岛使用金支出</t>
  </si>
  <si>
    <t>无居民海岛使用金支出</t>
  </si>
  <si>
    <t>2200127-无居民海岛使用金支出</t>
  </si>
  <si>
    <t>2200128海洋战略规划与预警监测</t>
  </si>
  <si>
    <t>海洋战略规划与预警监测</t>
  </si>
  <si>
    <t>2200128-海洋战略规划与预警监测</t>
  </si>
  <si>
    <t>2200129基础测绘与地理信息监管</t>
  </si>
  <si>
    <t>基础测绘与地理信息监管</t>
  </si>
  <si>
    <t>2200129-基础测绘与地理信息监管</t>
  </si>
  <si>
    <t>2200150事业运行</t>
  </si>
  <si>
    <t>2200150-事业运行</t>
  </si>
  <si>
    <t>2200199其他自然资源事务支出</t>
  </si>
  <si>
    <t>其他自然资源事务支出</t>
  </si>
  <si>
    <t>2200199-其他自然资源事务支出</t>
  </si>
  <si>
    <t>22005气象事务</t>
  </si>
  <si>
    <t>气象事务</t>
  </si>
  <si>
    <t>22005-气象事务</t>
  </si>
  <si>
    <t>2200501行政运行</t>
  </si>
  <si>
    <t>2200501-行政运行</t>
  </si>
  <si>
    <t>2200502一般行政管理事务</t>
  </si>
  <si>
    <t>2200502-一般行政管理事务</t>
  </si>
  <si>
    <t>2200503机关服务</t>
  </si>
  <si>
    <t>2200503-机关服务</t>
  </si>
  <si>
    <t>2200504气象事业机构</t>
  </si>
  <si>
    <t>气象事业机构</t>
  </si>
  <si>
    <t>2200504-气象事业机构</t>
  </si>
  <si>
    <t>2200506气象探测</t>
  </si>
  <si>
    <t>气象探测</t>
  </si>
  <si>
    <t>2200506-气象探测</t>
  </si>
  <si>
    <t>2200507气象信息传输及管理</t>
  </si>
  <si>
    <t>气象信息传输及管理</t>
  </si>
  <si>
    <t>2200507-气象信息传输及管理</t>
  </si>
  <si>
    <t>2200508气象预报预测</t>
  </si>
  <si>
    <t>气象预报预测</t>
  </si>
  <si>
    <t>2200508-气象预报预测</t>
  </si>
  <si>
    <t>2200509气象服务</t>
  </si>
  <si>
    <t>气象服务</t>
  </si>
  <si>
    <t>2200509-气象服务</t>
  </si>
  <si>
    <t>2200510气象装备保障维护</t>
  </si>
  <si>
    <t>气象装备保障维护</t>
  </si>
  <si>
    <t>2200510-气象装备保障维护</t>
  </si>
  <si>
    <t>2200511气象基础设施建设与维修</t>
  </si>
  <si>
    <t>气象基础设施建设与维修</t>
  </si>
  <si>
    <t>2200511-气象基础设施建设与维修</t>
  </si>
  <si>
    <t>2200512气象卫星</t>
  </si>
  <si>
    <t>气象卫星</t>
  </si>
  <si>
    <t>2200512-气象卫星</t>
  </si>
  <si>
    <t>2200513气象法规与标准</t>
  </si>
  <si>
    <t>气象法规与标准</t>
  </si>
  <si>
    <t>2200513-气象法规与标准</t>
  </si>
  <si>
    <t>2200514气象资金审计稽查</t>
  </si>
  <si>
    <t>气象资金审计稽查</t>
  </si>
  <si>
    <t>2200514-气象资金审计稽查</t>
  </si>
  <si>
    <t>2200599其他气象事务支出</t>
  </si>
  <si>
    <t>其他气象事务支出</t>
  </si>
  <si>
    <t>2200599-其他气象事务支出</t>
  </si>
  <si>
    <t>22099其他自然资源海洋气象等支出</t>
  </si>
  <si>
    <t>其他自然资源海洋气象等支出</t>
  </si>
  <si>
    <t>22099-其他自然资源海洋气象等支出</t>
  </si>
  <si>
    <t>2209999其他自然资源海洋气象等支出</t>
  </si>
  <si>
    <t>2209999-其他自然资源海洋气象等支出</t>
  </si>
  <si>
    <t>221住房保障支出</t>
  </si>
  <si>
    <t>住房保障支出</t>
  </si>
  <si>
    <t>221-住房保障支出</t>
  </si>
  <si>
    <t>22101保障性安居工程支出</t>
  </si>
  <si>
    <t>保障性安居工程支出</t>
  </si>
  <si>
    <t>22101-保障性安居工程支出</t>
  </si>
  <si>
    <t>2210101廉租住房</t>
  </si>
  <si>
    <t>廉租住房</t>
  </si>
  <si>
    <t>2210101-廉租住房</t>
  </si>
  <si>
    <t>2210102沉陷区治理</t>
  </si>
  <si>
    <t>沉陷区治理</t>
  </si>
  <si>
    <t>2210102-沉陷区治理</t>
  </si>
  <si>
    <t>2210103棚户区改造</t>
  </si>
  <si>
    <t>棚户区改造</t>
  </si>
  <si>
    <t>2210103-棚户区改造</t>
  </si>
  <si>
    <t>2210104少数民族地区游牧民定居工程</t>
  </si>
  <si>
    <t>少数民族地区游牧民定居工程</t>
  </si>
  <si>
    <t>2210104-少数民族地区游牧民定居工程</t>
  </si>
  <si>
    <t>2210105农村危房改造</t>
  </si>
  <si>
    <t>农村危房改造</t>
  </si>
  <si>
    <t>2210105-农村危房改造</t>
  </si>
  <si>
    <t>2210106公共租赁住房</t>
  </si>
  <si>
    <t>公共租赁住房</t>
  </si>
  <si>
    <t>2210106-公共租赁住房</t>
  </si>
  <si>
    <t>2210107保障性住房租金补贴</t>
  </si>
  <si>
    <t>2210107-保障性住房租金补贴</t>
  </si>
  <si>
    <t>2210108老旧小区改造</t>
  </si>
  <si>
    <t>老旧小区改造</t>
  </si>
  <si>
    <t>2210108-老旧小区改造</t>
  </si>
  <si>
    <t>2210109住房租赁市场发展</t>
  </si>
  <si>
    <t>住房租赁市场发展</t>
  </si>
  <si>
    <t>2210109-住房租赁市场发展</t>
  </si>
  <si>
    <t>2210110保障性租赁住房</t>
  </si>
  <si>
    <t>保障性租赁住房</t>
  </si>
  <si>
    <t>2210110-保障性租赁住房</t>
  </si>
  <si>
    <t>2210199其他保障性安居工程支出</t>
  </si>
  <si>
    <t>其他保障性安居工程支出</t>
  </si>
  <si>
    <t>2210199-其他保障性安居工程支出</t>
  </si>
  <si>
    <t>22102住房改革支出</t>
  </si>
  <si>
    <t>住房改革支出</t>
  </si>
  <si>
    <t>22102-住房改革支出</t>
  </si>
  <si>
    <t>2210201住房公积金</t>
  </si>
  <si>
    <t>住房公积金</t>
  </si>
  <si>
    <t>2210201-住房公积金</t>
  </si>
  <si>
    <t>2210202提租补贴</t>
  </si>
  <si>
    <t>提租补贴</t>
  </si>
  <si>
    <t>2210202-提租补贴</t>
  </si>
  <si>
    <t>2210203购房补贴</t>
  </si>
  <si>
    <t>购房补贴</t>
  </si>
  <si>
    <t>2210203-购房补贴</t>
  </si>
  <si>
    <t>22103城乡社区住宅</t>
  </si>
  <si>
    <t>城乡社区住宅</t>
  </si>
  <si>
    <t>22103-城乡社区住宅</t>
  </si>
  <si>
    <t>2210301公有住房建设和维修改造支出</t>
  </si>
  <si>
    <t>公有住房建设和维修改造支出</t>
  </si>
  <si>
    <t>2210301-公有住房建设和维修改造支出</t>
  </si>
  <si>
    <t>2210302住房公积金管理</t>
  </si>
  <si>
    <t>住房公积金管理</t>
  </si>
  <si>
    <t>2210302-住房公积金管理</t>
  </si>
  <si>
    <t>2210399其他城乡社区住宅支出</t>
  </si>
  <si>
    <t>其他城乡社区住宅支出</t>
  </si>
  <si>
    <t>2210399-其他城乡社区住宅支出</t>
  </si>
  <si>
    <t>222粮油物资储备支出</t>
  </si>
  <si>
    <t>粮油物资储备支出</t>
  </si>
  <si>
    <t>222-粮油物资储备支出</t>
  </si>
  <si>
    <t>22201粮油物资事务</t>
  </si>
  <si>
    <t>粮油物资事务</t>
  </si>
  <si>
    <t>22201-粮油物资事务</t>
  </si>
  <si>
    <t>2220101行政运行</t>
  </si>
  <si>
    <t>2220101-行政运行</t>
  </si>
  <si>
    <t>2220102一般行政管理事务</t>
  </si>
  <si>
    <t>2220102-一般行政管理事务</t>
  </si>
  <si>
    <t>2220103机关服务</t>
  </si>
  <si>
    <t>2220103-机关服务</t>
  </si>
  <si>
    <t>2220104财务和审计支出</t>
  </si>
  <si>
    <t>财务和审计支出</t>
  </si>
  <si>
    <t>2220104-财务和审计支出</t>
  </si>
  <si>
    <t>2220105信息统计</t>
  </si>
  <si>
    <t>信息统计</t>
  </si>
  <si>
    <t>2220105-信息统计</t>
  </si>
  <si>
    <t>2220106专项业务活动</t>
  </si>
  <si>
    <t>专项业务活动</t>
  </si>
  <si>
    <t>2220106-专项业务活动</t>
  </si>
  <si>
    <t>2220107国家粮油差价补贴</t>
  </si>
  <si>
    <t>国家粮油差价补贴</t>
  </si>
  <si>
    <t>2220107-国家粮油差价补贴</t>
  </si>
  <si>
    <t>2220112粮食财务挂账利息补贴</t>
  </si>
  <si>
    <t>粮食财务挂账利息补贴</t>
  </si>
  <si>
    <t>2220112-粮食财务挂账利息补贴</t>
  </si>
  <si>
    <t>2220113粮食财务挂账消化款</t>
  </si>
  <si>
    <t>粮食财务挂账消化款</t>
  </si>
  <si>
    <t>2220113-粮食财务挂账消化款</t>
  </si>
  <si>
    <t>2220114处理陈化粮补贴</t>
  </si>
  <si>
    <t>处理陈化粮补贴</t>
  </si>
  <si>
    <t>2220114-处理陈化粮补贴</t>
  </si>
  <si>
    <t>2220115粮食风险基金</t>
  </si>
  <si>
    <t>粮食风险基金</t>
  </si>
  <si>
    <t>2220115-粮食风险基金</t>
  </si>
  <si>
    <t>2220118粮油市场调控专项资金</t>
  </si>
  <si>
    <t>粮油市场调控专项资金</t>
  </si>
  <si>
    <t>2220118-粮油市场调控专项资金</t>
  </si>
  <si>
    <t>2220119设施建设</t>
  </si>
  <si>
    <t>设施建设</t>
  </si>
  <si>
    <t>2220119-设施建设</t>
  </si>
  <si>
    <t>2220120设施安全</t>
  </si>
  <si>
    <t>设施安全</t>
  </si>
  <si>
    <t>2220120-设施安全</t>
  </si>
  <si>
    <t>2220121物资保管保养</t>
  </si>
  <si>
    <t>物资保管保养</t>
  </si>
  <si>
    <t>2220121-物资保管保养</t>
  </si>
  <si>
    <t>2220150事业运行</t>
  </si>
  <si>
    <t>2220150-事业运行</t>
  </si>
  <si>
    <t>2220199其他粮油物资事务支出</t>
  </si>
  <si>
    <t>其他粮油物资事务支出</t>
  </si>
  <si>
    <t>2220199-其他粮油物资事务支出</t>
  </si>
  <si>
    <t>22203能源储备</t>
  </si>
  <si>
    <t>能源储备</t>
  </si>
  <si>
    <t>22203-能源储备</t>
  </si>
  <si>
    <t>2220301石油储备</t>
  </si>
  <si>
    <t>石油储备</t>
  </si>
  <si>
    <t>2220301-石油储备</t>
  </si>
  <si>
    <t>2220303天然铀储备</t>
  </si>
  <si>
    <t>天然铀储备</t>
  </si>
  <si>
    <t>2220303-天然铀储备</t>
  </si>
  <si>
    <t>2220304煤炭储备</t>
  </si>
  <si>
    <t>煤炭储备</t>
  </si>
  <si>
    <t>2220304-煤炭储备</t>
  </si>
  <si>
    <t>2220305成品油储备</t>
  </si>
  <si>
    <t>成品油储备</t>
  </si>
  <si>
    <t>2220305-成品油储备</t>
  </si>
  <si>
    <t>2220306天然气储备</t>
  </si>
  <si>
    <t>天然气储备</t>
  </si>
  <si>
    <t>2220306-天然气储备</t>
  </si>
  <si>
    <t>2220399其他能源储备支出</t>
  </si>
  <si>
    <t>其他能源储备支出</t>
  </si>
  <si>
    <t>2220399-其他能源储备支出</t>
  </si>
  <si>
    <t>22204粮油储备</t>
  </si>
  <si>
    <t>粮油储备</t>
  </si>
  <si>
    <t>22204-粮油储备</t>
  </si>
  <si>
    <t>2220401储备粮油补贴</t>
  </si>
  <si>
    <t>储备粮油补贴</t>
  </si>
  <si>
    <t>2220401-储备粮油补贴</t>
  </si>
  <si>
    <t>2220402储备粮油差价补贴</t>
  </si>
  <si>
    <t>储备粮油差价补贴</t>
  </si>
  <si>
    <t>2220402-储备粮油差价补贴</t>
  </si>
  <si>
    <t>2220403储备粮（油）库建设</t>
  </si>
  <si>
    <t>储备粮（油）库建设</t>
  </si>
  <si>
    <t>2220403-储备粮（油）库建设</t>
  </si>
  <si>
    <t>2220404最低收购价政策支出</t>
  </si>
  <si>
    <t>最低收购价政策支出</t>
  </si>
  <si>
    <t>2220404-最低收购价政策支出</t>
  </si>
  <si>
    <t>2220499其他粮油储备支出</t>
  </si>
  <si>
    <t>其他粮油储备支出</t>
  </si>
  <si>
    <t>2220499-其他粮油储备支出</t>
  </si>
  <si>
    <t>22205重要商品储备</t>
  </si>
  <si>
    <t>重要商品储备</t>
  </si>
  <si>
    <t>22205-重要商品储备</t>
  </si>
  <si>
    <t>2220501棉花储备</t>
  </si>
  <si>
    <t>棉花储备</t>
  </si>
  <si>
    <t>2220501-棉花储备</t>
  </si>
  <si>
    <t>2220502食糖储备</t>
  </si>
  <si>
    <t>食糖储备</t>
  </si>
  <si>
    <t>2220502-食糖储备</t>
  </si>
  <si>
    <t>2220503肉类储备</t>
  </si>
  <si>
    <t>肉类储备</t>
  </si>
  <si>
    <t>2220503-肉类储备</t>
  </si>
  <si>
    <t>2220504化肥储备</t>
  </si>
  <si>
    <t>化肥储备</t>
  </si>
  <si>
    <t>2220504-化肥储备</t>
  </si>
  <si>
    <t>2220505农药储备</t>
  </si>
  <si>
    <t>农药储备</t>
  </si>
  <si>
    <t>2220505-农药储备</t>
  </si>
  <si>
    <t>2220506边销茶储备</t>
  </si>
  <si>
    <t>边销茶储备</t>
  </si>
  <si>
    <t>2220506-边销茶储备</t>
  </si>
  <si>
    <t>2220507羊毛储备</t>
  </si>
  <si>
    <t>羊毛储备</t>
  </si>
  <si>
    <t>2220507-羊毛储备</t>
  </si>
  <si>
    <t>2220508医药储备</t>
  </si>
  <si>
    <t>医药储备</t>
  </si>
  <si>
    <t>2220508-医药储备</t>
  </si>
  <si>
    <t>2220509食盐储备</t>
  </si>
  <si>
    <t>食盐储备</t>
  </si>
  <si>
    <t>2220509-食盐储备</t>
  </si>
  <si>
    <t>2220510战略物资储备</t>
  </si>
  <si>
    <t>战略物资储备</t>
  </si>
  <si>
    <t>2220510-战略物资储备</t>
  </si>
  <si>
    <t>2220511应急物资储备</t>
  </si>
  <si>
    <t>应急物资储备</t>
  </si>
  <si>
    <t>2220511-应急物资储备</t>
  </si>
  <si>
    <t>2220599其他重要商品储备支出</t>
  </si>
  <si>
    <t>其他重要商品储备支出</t>
  </si>
  <si>
    <t>2220599-其他重要商品储备支出</t>
  </si>
  <si>
    <t>223国有资本经营预算支出</t>
  </si>
  <si>
    <t>国有资本经营预算支出</t>
  </si>
  <si>
    <t>223-国有资本经营预算支出</t>
  </si>
  <si>
    <t>22301解决历史遗留问题及改革成本支出</t>
  </si>
  <si>
    <t>解决历史遗留问题及改革成本支出</t>
  </si>
  <si>
    <t>22301-解决历史遗留问题及改革成本支出</t>
  </si>
  <si>
    <t>2230101厂办大集体改革支出</t>
  </si>
  <si>
    <t>厂办大集体改革支出</t>
  </si>
  <si>
    <t>2230101-厂办大集体改革支出</t>
  </si>
  <si>
    <t>2230102“三供一业”移交补助支出</t>
  </si>
  <si>
    <t>“三供一业”移交补助支出</t>
  </si>
  <si>
    <t>2230102-“三供一业”移交补助支出</t>
  </si>
  <si>
    <t>2230103国有企业办职教幼教补助支出</t>
  </si>
  <si>
    <t>国有企业办职教幼教补助支出</t>
  </si>
  <si>
    <t>2230103-国有企业办职教幼教补助支出</t>
  </si>
  <si>
    <t>2230104国有企业办公共服务机构移交补助支出</t>
  </si>
  <si>
    <t>国有企业办公共服务机构移交补助支出</t>
  </si>
  <si>
    <t>2230104-国有企业办公共服务机构移交补助支出</t>
  </si>
  <si>
    <t>2230105国有企业退休人员社会化管理补助支出</t>
  </si>
  <si>
    <t>国有企业退休人员社会化管理补助支出</t>
  </si>
  <si>
    <t>2230105-国有企业退休人员社会化管理补助支出</t>
  </si>
  <si>
    <t>2230106国有企业棚户区改造支出</t>
  </si>
  <si>
    <t>国有企业棚户区改造支出</t>
  </si>
  <si>
    <t>2230106-国有企业棚户区改造支出</t>
  </si>
  <si>
    <t>2230107国有企业改革成本支出</t>
  </si>
  <si>
    <t>国有企业改革成本支出</t>
  </si>
  <si>
    <t>2230107-国有企业改革成本支出</t>
  </si>
  <si>
    <t>2230108离休干部医药费补助支出</t>
  </si>
  <si>
    <t>离休干部医药费补助支出</t>
  </si>
  <si>
    <t>2230108-离休干部医药费补助支出</t>
  </si>
  <si>
    <t>2230109金融企业改革性支出</t>
  </si>
  <si>
    <t>金融企业改革性支出</t>
  </si>
  <si>
    <t>2230109-金融企业改革性支出</t>
  </si>
  <si>
    <t>2230199其他解决历史遗留问题及改革成本支出</t>
  </si>
  <si>
    <t>其他解决历史遗留问题及改革成本支出</t>
  </si>
  <si>
    <t>2230199-其他解决历史遗留问题及改革成本支出</t>
  </si>
  <si>
    <t>22302国有企业资本金注入</t>
  </si>
  <si>
    <t>国有企业资本金注入</t>
  </si>
  <si>
    <t>22302-国有企业资本金注入</t>
  </si>
  <si>
    <t>2230201国有经济结构调整支出</t>
  </si>
  <si>
    <t>国有经济结构调整支出</t>
  </si>
  <si>
    <t>2230201-国有经济结构调整支出</t>
  </si>
  <si>
    <t>2230202公益性设施投资支出</t>
  </si>
  <si>
    <t>公益性设施投资支出</t>
  </si>
  <si>
    <t>2230202-公益性设施投资支出</t>
  </si>
  <si>
    <t>2230203前瞻性战略性产业发展支出</t>
  </si>
  <si>
    <t>前瞻性战略性产业发展支出</t>
  </si>
  <si>
    <t>2230203-前瞻性战略性产业发展支出</t>
  </si>
  <si>
    <t>2230204生态环境保护支出</t>
  </si>
  <si>
    <t>生态环境保护支出</t>
  </si>
  <si>
    <t>2230204-生态环境保护支出</t>
  </si>
  <si>
    <t>2230205支持科技进步支出</t>
  </si>
  <si>
    <t>支持科技进步支出</t>
  </si>
  <si>
    <t>2230205-支持科技进步支出</t>
  </si>
  <si>
    <t>2230206保障国家经济安全支出</t>
  </si>
  <si>
    <t>保障国家经济安全支出</t>
  </si>
  <si>
    <t>2230206-保障国家经济安全支出</t>
  </si>
  <si>
    <t>2230208金融企业资本性支出</t>
  </si>
  <si>
    <t>金融企业资本性支出</t>
  </si>
  <si>
    <t>2230208-金融企业资本性支出</t>
  </si>
  <si>
    <t>2230299其他国有企业资本金注入</t>
  </si>
  <si>
    <t>其他国有企业资本金注入</t>
  </si>
  <si>
    <t>2230299-其他国有企业资本金注入</t>
  </si>
  <si>
    <t>22303国有企业政策性补贴</t>
  </si>
  <si>
    <t>国有企业政策性补贴</t>
  </si>
  <si>
    <t>22303-国有企业政策性补贴</t>
  </si>
  <si>
    <t>2230301国有企业政策性补贴</t>
  </si>
  <si>
    <t>2230301-国有企业政策性补贴</t>
  </si>
  <si>
    <t>22399其他国有资本经营预算支出</t>
  </si>
  <si>
    <t>其他国有资本经营预算支出</t>
  </si>
  <si>
    <t>22399-其他国有资本经营预算支出</t>
  </si>
  <si>
    <t>2239999其他国有资本经营预算支出</t>
  </si>
  <si>
    <t>2239999-其他国有资本经营预算支出</t>
  </si>
  <si>
    <t>224灾害防治及应急管理支出</t>
  </si>
  <si>
    <t>灾害防治及应急管理支出</t>
  </si>
  <si>
    <t>224-灾害防治及应急管理支出</t>
  </si>
  <si>
    <t>22401应急管理事务</t>
  </si>
  <si>
    <t>应急管理事务</t>
  </si>
  <si>
    <t>22401-应急管理事务</t>
  </si>
  <si>
    <t>2240101行政运行</t>
  </si>
  <si>
    <t>2240101-行政运行</t>
  </si>
  <si>
    <t>2240102一般行政管理事务</t>
  </si>
  <si>
    <t>2240102-一般行政管理事务</t>
  </si>
  <si>
    <t>2240103机关服务</t>
  </si>
  <si>
    <t>2240103-机关服务</t>
  </si>
  <si>
    <t>2240104灾害风险防治</t>
  </si>
  <si>
    <t>灾害风险防治</t>
  </si>
  <si>
    <t>2240104-灾害风险防治</t>
  </si>
  <si>
    <t>2240105国务院安委会专项</t>
  </si>
  <si>
    <t>国务院安委会专项</t>
  </si>
  <si>
    <t>2240105-国务院安委会专项</t>
  </si>
  <si>
    <t>2240106安全监管</t>
  </si>
  <si>
    <t>安全监管</t>
  </si>
  <si>
    <t>2240106-安全监管</t>
  </si>
  <si>
    <t>2240108应急救援</t>
  </si>
  <si>
    <t>应急救援</t>
  </si>
  <si>
    <t>2240108-应急救援</t>
  </si>
  <si>
    <t>2240109应急管理</t>
  </si>
  <si>
    <t>应急管理</t>
  </si>
  <si>
    <t>2240109-应急管理</t>
  </si>
  <si>
    <t>2240150事业运行</t>
  </si>
  <si>
    <t>2240150-事业运行</t>
  </si>
  <si>
    <t>2240199其他应急管理支出</t>
  </si>
  <si>
    <t>其他应急管理支出</t>
  </si>
  <si>
    <t>2240199-其他应急管理支出</t>
  </si>
  <si>
    <t>22402消防救援事务</t>
  </si>
  <si>
    <t>消防救援事务</t>
  </si>
  <si>
    <t>22402-消防救援事务</t>
  </si>
  <si>
    <t>2240201行政运行</t>
  </si>
  <si>
    <t>2240201-行政运行</t>
  </si>
  <si>
    <t>2240202一般行政管理事务</t>
  </si>
  <si>
    <t>2240202-一般行政管理事务</t>
  </si>
  <si>
    <t>2240203机关服务</t>
  </si>
  <si>
    <t>2240203-机关服务</t>
  </si>
  <si>
    <t>2240204消防应急救援</t>
  </si>
  <si>
    <t>消防应急救援</t>
  </si>
  <si>
    <t>2240204-消防应急救援</t>
  </si>
  <si>
    <t>2240250事业运行</t>
  </si>
  <si>
    <t>2240250-事业运行</t>
  </si>
  <si>
    <t>2240299其他消防救援事务支出</t>
  </si>
  <si>
    <t>其他消防救援事务支出</t>
  </si>
  <si>
    <t>2240299-其他消防救援事务支出</t>
  </si>
  <si>
    <t>22404矿山安全</t>
  </si>
  <si>
    <t>矿山安全</t>
  </si>
  <si>
    <t>22404-矿山安全</t>
  </si>
  <si>
    <t>2240401行政运行</t>
  </si>
  <si>
    <t>2240401-行政运行</t>
  </si>
  <si>
    <t>2240402一般行政管理事务</t>
  </si>
  <si>
    <t>2240402-一般行政管理事务</t>
  </si>
  <si>
    <t>2240403机关服务</t>
  </si>
  <si>
    <t>2240403-机关服务</t>
  </si>
  <si>
    <t>2240404矿山安全监察事务</t>
  </si>
  <si>
    <t>矿山安全监察事务</t>
  </si>
  <si>
    <t>2240404-矿山安全监察事务</t>
  </si>
  <si>
    <t>2240405矿山应急救援事务</t>
  </si>
  <si>
    <t>矿山应急救援事务</t>
  </si>
  <si>
    <t>2240405-矿山应急救援事务</t>
  </si>
  <si>
    <t>2240450事业运行</t>
  </si>
  <si>
    <t>2240450-事业运行</t>
  </si>
  <si>
    <t>2240499其他矿山安全支出</t>
  </si>
  <si>
    <t>其他矿山安全支出</t>
  </si>
  <si>
    <t>2240499-其他矿山安全支出</t>
  </si>
  <si>
    <t>22405地震事务</t>
  </si>
  <si>
    <t>地震事务</t>
  </si>
  <si>
    <t>22405-地震事务</t>
  </si>
  <si>
    <t>2240501行政运行</t>
  </si>
  <si>
    <t>2240501-行政运行</t>
  </si>
  <si>
    <t>2240502一般行政管理事务</t>
  </si>
  <si>
    <t>2240502-一般行政管理事务</t>
  </si>
  <si>
    <t>2240503机关服务</t>
  </si>
  <si>
    <t>2240503-机关服务</t>
  </si>
  <si>
    <t>2240504地震监测</t>
  </si>
  <si>
    <t>地震监测</t>
  </si>
  <si>
    <t>2240504-地震监测</t>
  </si>
  <si>
    <t>2240505地震预测预报</t>
  </si>
  <si>
    <t>地震预测预报</t>
  </si>
  <si>
    <t>2240505-地震预测预报</t>
  </si>
  <si>
    <t>2240506地震灾害预防</t>
  </si>
  <si>
    <t>地震灾害预防</t>
  </si>
  <si>
    <t>2240506-地震灾害预防</t>
  </si>
  <si>
    <t>2240507地震应急救援</t>
  </si>
  <si>
    <t>地震应急救援</t>
  </si>
  <si>
    <t>2240507-地震应急救援</t>
  </si>
  <si>
    <t>2240508地震环境探察</t>
  </si>
  <si>
    <t>地震环境探察</t>
  </si>
  <si>
    <t>2240508-地震环境探察</t>
  </si>
  <si>
    <t>2240509防震减灾信息管理</t>
  </si>
  <si>
    <t>防震减灾信息管理</t>
  </si>
  <si>
    <t>2240509-防震减灾信息管理</t>
  </si>
  <si>
    <t>2240510防震减灾基础管理</t>
  </si>
  <si>
    <t>防震减灾基础管理</t>
  </si>
  <si>
    <t>2240510-防震减灾基础管理</t>
  </si>
  <si>
    <t>2240550地震事业机构</t>
  </si>
  <si>
    <t>地震事业机构</t>
  </si>
  <si>
    <t>2240550-地震事业机构</t>
  </si>
  <si>
    <t>2240599其他地震事务支出</t>
  </si>
  <si>
    <t>其他地震事务支出</t>
  </si>
  <si>
    <t>2240599-其他地震事务支出</t>
  </si>
  <si>
    <t>22406自然灾害防治</t>
  </si>
  <si>
    <t>自然灾害防治</t>
  </si>
  <si>
    <t>22406-自然灾害防治</t>
  </si>
  <si>
    <t>2240601地质灾害防治</t>
  </si>
  <si>
    <t>地质灾害防治</t>
  </si>
  <si>
    <t>2240601-地质灾害防治</t>
  </si>
  <si>
    <t>2240602森林草原防灾减灾</t>
  </si>
  <si>
    <t>森林草原防灾减灾</t>
  </si>
  <si>
    <t>2240602-森林草原防灾减灾</t>
  </si>
  <si>
    <t>2240699其他自然灾害防治支出</t>
  </si>
  <si>
    <t>其他自然灾害防治支出</t>
  </si>
  <si>
    <t>2240699-其他自然灾害防治支出</t>
  </si>
  <si>
    <t>22407自然灾害救灾及恢复重建支出</t>
  </si>
  <si>
    <t>自然灾害救灾及恢复重建支出</t>
  </si>
  <si>
    <t>22407-自然灾害救灾及恢复重建支出</t>
  </si>
  <si>
    <t>2240703自然灾害救灾补助</t>
  </si>
  <si>
    <t>自然灾害救灾补助</t>
  </si>
  <si>
    <t>2240703-自然灾害救灾补助</t>
  </si>
  <si>
    <t>2240704自然灾害灾后重建补助</t>
  </si>
  <si>
    <t>自然灾害灾后重建补助</t>
  </si>
  <si>
    <t>2240704-自然灾害灾后重建补助</t>
  </si>
  <si>
    <t>2240799其他自然灾害救灾及恢复重建支出</t>
  </si>
  <si>
    <t>其他自然灾害救灾及恢复重建支出</t>
  </si>
  <si>
    <t>2240799-其他自然灾害救灾及恢复重建支出</t>
  </si>
  <si>
    <t>22499其他灾害防治及应急管理支出</t>
  </si>
  <si>
    <t>其他灾害防治及应急管理支出</t>
  </si>
  <si>
    <t>22499-其他灾害防治及应急管理支出</t>
  </si>
  <si>
    <t>2249999其他灾害防治及应急管理支出</t>
  </si>
  <si>
    <t>2249999-其他灾害防治及应急管理支出</t>
  </si>
  <si>
    <t>227预备费</t>
  </si>
  <si>
    <t>预备费</t>
  </si>
  <si>
    <t>227-预备费</t>
  </si>
  <si>
    <t>229其他支出</t>
  </si>
  <si>
    <t>229-其他支出</t>
  </si>
  <si>
    <t>22902年初预留</t>
  </si>
  <si>
    <t>年初预留</t>
  </si>
  <si>
    <t>22902-年初预留</t>
  </si>
  <si>
    <t>2290201年初预留</t>
  </si>
  <si>
    <t>2290201-年初预留</t>
  </si>
  <si>
    <t>22904其他政府性基金及对应专项债务收入安排的支出</t>
  </si>
  <si>
    <t>其他政府性基金及对应专项债务收入安排的支出</t>
  </si>
  <si>
    <t>22904-其他政府性基金及对应专项债务收入安排的支出</t>
  </si>
  <si>
    <t>2290401其他政府性基金安排的支出</t>
  </si>
  <si>
    <t>其他政府性基金安排的支出</t>
  </si>
  <si>
    <t>2290401-其他政府性基金安排的支出</t>
  </si>
  <si>
    <t>2290402其他地方自行试点项目收益专项债券收入安排的支出</t>
  </si>
  <si>
    <t>其他地方自行试点项目收益专项债券收入安排的支出</t>
  </si>
  <si>
    <t>2290402-其他地方自行试点项目收益专项债券收入安排的支出</t>
  </si>
  <si>
    <t>2290403其他政府性基金债务收入安排的支出</t>
  </si>
  <si>
    <t>其他政府性基金债务收入安排的支出</t>
  </si>
  <si>
    <t>2290403-其他政府性基金债务收入安排的支出</t>
  </si>
  <si>
    <t>22908彩票发行销售机构业务费安排的支出</t>
  </si>
  <si>
    <t>彩票发行销售机构业务费安排的支出</t>
  </si>
  <si>
    <t>22908-彩票发行销售机构业务费安排的支出</t>
  </si>
  <si>
    <t>2290802福利彩票发行机构的业务费支出</t>
  </si>
  <si>
    <t>福利彩票发行机构的业务费支出</t>
  </si>
  <si>
    <t>2290802-福利彩票发行机构的业务费支出</t>
  </si>
  <si>
    <t>2290803体育彩票发行机构的业务费支出</t>
  </si>
  <si>
    <t>体育彩票发行机构的业务费支出</t>
  </si>
  <si>
    <t>2290803-体育彩票发行机构的业务费支出</t>
  </si>
  <si>
    <t>2290804福利彩票销售机构的业务费支出</t>
  </si>
  <si>
    <t>福利彩票销售机构的业务费支出</t>
  </si>
  <si>
    <t>2290804-福利彩票销售机构的业务费支出</t>
  </si>
  <si>
    <t>2290805体育彩票销售机构的业务费支出</t>
  </si>
  <si>
    <t>体育彩票销售机构的业务费支出</t>
  </si>
  <si>
    <t>2290805-体育彩票销售机构的业务费支出</t>
  </si>
  <si>
    <t>2290806彩票兑奖周转金支出</t>
  </si>
  <si>
    <t>彩票兑奖周转金支出</t>
  </si>
  <si>
    <t>2290806-彩票兑奖周转金支出</t>
  </si>
  <si>
    <t>2290807彩票发行销售风险基金支出</t>
  </si>
  <si>
    <t>彩票发行销售风险基金支出</t>
  </si>
  <si>
    <t>2290807-彩票发行销售风险基金支出</t>
  </si>
  <si>
    <t>2290808彩票市场调控资金支出</t>
  </si>
  <si>
    <t>彩票市场调控资金支出</t>
  </si>
  <si>
    <t>2290808-彩票市场调控资金支出</t>
  </si>
  <si>
    <t>2290899其他彩票发行销售机构业务费安排的支出</t>
  </si>
  <si>
    <t>其他彩票发行销售机构业务费安排的支出</t>
  </si>
  <si>
    <t>2290899-其他彩票发行销售机构业务费安排的支出</t>
  </si>
  <si>
    <t>22909抗疫特别国债财务基金支出</t>
  </si>
  <si>
    <t>抗疫特别国债财务基金支出</t>
  </si>
  <si>
    <t>22909-抗疫特别国债财务基金支出</t>
  </si>
  <si>
    <t>2290901抗疫特别国债经营基金支出</t>
  </si>
  <si>
    <t>抗疫特别国债经营基金支出</t>
  </si>
  <si>
    <t>2290901-抗疫特别国债经营基金支出</t>
  </si>
  <si>
    <t>22960彩票公益金安排的支出</t>
  </si>
  <si>
    <t>彩票公益金安排的支出</t>
  </si>
  <si>
    <t>22960-彩票公益金安排的支出</t>
  </si>
  <si>
    <t>2296001用于补充全国社会保障基金的彩票公益金支出</t>
  </si>
  <si>
    <t>用于补充全国社会保障基金的彩票公益金支出</t>
  </si>
  <si>
    <t>2296001-用于补充全国社会保障基金的彩票公益金支出</t>
  </si>
  <si>
    <t>2296002用于社会福利的彩票公益金支出</t>
  </si>
  <si>
    <t>用于社会福利的彩票公益金支出</t>
  </si>
  <si>
    <t>2296002-用于社会福利的彩票公益金支出</t>
  </si>
  <si>
    <t>2296003用于体育事业的彩票公益金支出</t>
  </si>
  <si>
    <t>用于体育事业的彩票公益金支出</t>
  </si>
  <si>
    <t>2296003-用于体育事业的彩票公益金支出</t>
  </si>
  <si>
    <t>2296004用于教育事业的彩票公益金支出</t>
  </si>
  <si>
    <t>用于教育事业的彩票公益金支出</t>
  </si>
  <si>
    <t>2296004-用于教育事业的彩票公益金支出</t>
  </si>
  <si>
    <t>2296005用于红十字事业的彩票公益金支出</t>
  </si>
  <si>
    <t>用于红十字事业的彩票公益金支出</t>
  </si>
  <si>
    <t>2296005-用于红十字事业的彩票公益金支出</t>
  </si>
  <si>
    <t>2296006用于残疾人事业的彩票公益金支出</t>
  </si>
  <si>
    <t>用于残疾人事业的彩票公益金支出</t>
  </si>
  <si>
    <t>2296006-用于残疾人事业的彩票公益金支出</t>
  </si>
  <si>
    <t>2296010用于文化事业的彩票公益金支出</t>
  </si>
  <si>
    <t>用于文化事业的彩票公益金支出</t>
  </si>
  <si>
    <t>2296010-用于文化事业的彩票公益金支出</t>
  </si>
  <si>
    <t>2296011用于巩固脱贫攻坚成果衔接乡村振兴的彩票公益金支出</t>
  </si>
  <si>
    <t>用于巩固脱贫攻坚成果衔接乡村振兴的彩票公益金支出</t>
  </si>
  <si>
    <t>2296011-用于巩固脱贫攻坚成果衔接乡村振兴的彩票公益金支出</t>
  </si>
  <si>
    <t>2296012用于法律援助的彩票公益金支出</t>
  </si>
  <si>
    <t>用于法律援助的彩票公益金支出</t>
  </si>
  <si>
    <t>2296012-用于法律援助的彩票公益金支出</t>
  </si>
  <si>
    <t>2296013用于城乡医疗救助的彩票公益金支出</t>
  </si>
  <si>
    <t>用于城乡医疗救助的彩票公益金支出</t>
  </si>
  <si>
    <t>2296013-用于城乡医疗救助的彩票公益金支出</t>
  </si>
  <si>
    <t>2296099用于其他社会公益事业的彩票公益金支出</t>
  </si>
  <si>
    <t>用于其他社会公益事业的彩票公益金支出</t>
  </si>
  <si>
    <t>2296099-用于其他社会公益事业的彩票公益金支出</t>
  </si>
  <si>
    <t>22999其他支出</t>
  </si>
  <si>
    <t>22999-其他支出</t>
  </si>
  <si>
    <t>2299999其他支出</t>
  </si>
  <si>
    <t>2299999-其他支出</t>
  </si>
  <si>
    <t>230转移性支出</t>
  </si>
  <si>
    <t>转移性支出</t>
  </si>
  <si>
    <t>230-转移性支出</t>
  </si>
  <si>
    <t>23001返还性支出</t>
  </si>
  <si>
    <t>返还性支出</t>
  </si>
  <si>
    <t>23001-返还性支出</t>
  </si>
  <si>
    <t>2300102所得税基数返还支出</t>
  </si>
  <si>
    <t>所得税基数返还支出</t>
  </si>
  <si>
    <t>2300102-所得税基数返还支出</t>
  </si>
  <si>
    <t>2300103成品油税费改革税收返还支出</t>
  </si>
  <si>
    <t>成品油税费改革税收返还支出</t>
  </si>
  <si>
    <t>2300103-成品油税费改革税收返还支出</t>
  </si>
  <si>
    <t>2300104增值税税收返还支出</t>
  </si>
  <si>
    <t>增值税税收返还支出</t>
  </si>
  <si>
    <t>2300104-增值税税收返还支出</t>
  </si>
  <si>
    <t>2300105消费税税收返还支出</t>
  </si>
  <si>
    <t>消费税税收返还支出</t>
  </si>
  <si>
    <t>2300105-消费税税收返还支出</t>
  </si>
  <si>
    <t>2300106增值税“五五分享”税收返还支出</t>
  </si>
  <si>
    <t>增值税“五五分享”税收返还支出</t>
  </si>
  <si>
    <t>2300106-增值税“五五分享”税收返还支出</t>
  </si>
  <si>
    <t>2300199其他返还性支出</t>
  </si>
  <si>
    <t>其他返还性支出</t>
  </si>
  <si>
    <t>2300199-其他返还性支出</t>
  </si>
  <si>
    <t>23002一般性转移支付</t>
  </si>
  <si>
    <t>一般性转移支付</t>
  </si>
  <si>
    <t>23002-一般性转移支付</t>
  </si>
  <si>
    <t>2300201体制补助支出</t>
  </si>
  <si>
    <t>体制补助支出</t>
  </si>
  <si>
    <t>2300201-体制补助支出</t>
  </si>
  <si>
    <t>2300202均衡性转移支付支出</t>
  </si>
  <si>
    <t>均衡性转移支付支出</t>
  </si>
  <si>
    <t>2300202-均衡性转移支付支出</t>
  </si>
  <si>
    <t>2300207县级基本财力保障机制奖补资金支出</t>
  </si>
  <si>
    <t>县级基本财力保障机制奖补资金支出</t>
  </si>
  <si>
    <t>2300207-县级基本财力保障机制奖补资金支出</t>
  </si>
  <si>
    <t>2300208结算补助支出</t>
  </si>
  <si>
    <t>结算补助支出</t>
  </si>
  <si>
    <t>2300208-结算补助支出</t>
  </si>
  <si>
    <t>2300212资源枯竭型城市转移支付补助支出</t>
  </si>
  <si>
    <t>资源枯竭型城市转移支付补助支出</t>
  </si>
  <si>
    <t>2300212-资源枯竭型城市转移支付补助支出</t>
  </si>
  <si>
    <t>2300214企业事业单位划转补助支出</t>
  </si>
  <si>
    <t>企业事业单位划转补助支出</t>
  </si>
  <si>
    <t>2300214-企业事业单位划转补助支出</t>
  </si>
  <si>
    <t>2300225产粮（油）大县奖励资金支出</t>
  </si>
  <si>
    <t>产粮（油）大县奖励资金支出</t>
  </si>
  <si>
    <t>2300225-产粮（油）大县奖励资金支出</t>
  </si>
  <si>
    <t>2300226重点生态功能区转移支付支出</t>
  </si>
  <si>
    <t>重点生态功能区转移支付支出</t>
  </si>
  <si>
    <t>2300226-重点生态功能区转移支付支出</t>
  </si>
  <si>
    <t>2300227固定数额补助支出</t>
  </si>
  <si>
    <t>固定数额补助支出</t>
  </si>
  <si>
    <t>2300227-固定数额补助支出</t>
  </si>
  <si>
    <t>2300228革命老区转移支付支出</t>
  </si>
  <si>
    <t>革命老区转移支付支出</t>
  </si>
  <si>
    <t>2300228-革命老区转移支付支出</t>
  </si>
  <si>
    <t>2300229民族地区转移支付支出</t>
  </si>
  <si>
    <t>民族地区转移支付支出</t>
  </si>
  <si>
    <t>2300229-民族地区转移支付支出</t>
  </si>
  <si>
    <t>2300230边境地区转移支付支出</t>
  </si>
  <si>
    <t>边境地区转移支付支出</t>
  </si>
  <si>
    <t>2300230-边境地区转移支付支出</t>
  </si>
  <si>
    <t>2300231巩固脱贫攻坚成果衔接乡村振兴转移支付支出</t>
  </si>
  <si>
    <t>巩固脱贫攻坚成果衔接乡村振兴转移支付支出</t>
  </si>
  <si>
    <t>2300231-巩固脱贫攻坚成果衔接乡村振兴转移支付支出</t>
  </si>
  <si>
    <t>2300241一般公共服务共同财政事权转移支付支出</t>
  </si>
  <si>
    <t>一般公共服务共同财政事权转移支付支出</t>
  </si>
  <si>
    <t>2300241-一般公共服务共同财政事权转移支付支出</t>
  </si>
  <si>
    <t>2300242外交共同财政事权转移支付支出</t>
  </si>
  <si>
    <t>外交共同财政事权转移支付支出</t>
  </si>
  <si>
    <t>2300242-外交共同财政事权转移支付支出</t>
  </si>
  <si>
    <t>2300243国防共同财政事权转移支付支出</t>
  </si>
  <si>
    <t>国防共同财政事权转移支付支出</t>
  </si>
  <si>
    <t>2300243-国防共同财政事权转移支付支出</t>
  </si>
  <si>
    <t>2300244公共安全共同财政事权转移支付支出</t>
  </si>
  <si>
    <t>公共安全共同财政事权转移支付支出</t>
  </si>
  <si>
    <t>2300244-公共安全共同财政事权转移支付支出</t>
  </si>
  <si>
    <t>2300245教育共同财政事权转移支付支出</t>
  </si>
  <si>
    <t>教育共同财政事权转移支付支出</t>
  </si>
  <si>
    <t>2300245-教育共同财政事权转移支付支出</t>
  </si>
  <si>
    <t>2300246科学技术共同财政事权转移支付支出</t>
  </si>
  <si>
    <t>科学技术共同财政事权转移支付支出</t>
  </si>
  <si>
    <t>2300246-科学技术共同财政事权转移支付支出</t>
  </si>
  <si>
    <t>2300247文化旅游体育与传媒共同财政事权转移支付支出</t>
  </si>
  <si>
    <t>文化旅游体育与传媒共同财政事权转移支付支出</t>
  </si>
  <si>
    <t>2300247-文化旅游体育与传媒共同财政事权转移支付支出</t>
  </si>
  <si>
    <t>2300248社会保障和就业共同财政事权转移支付支出</t>
  </si>
  <si>
    <t>社会保障和就业共同财政事权转移支付支出</t>
  </si>
  <si>
    <t>2300248-社会保障和就业共同财政事权转移支付支出</t>
  </si>
  <si>
    <t>2300249医疗卫生共同财政事权转移支付支出</t>
  </si>
  <si>
    <t>医疗卫生共同财政事权转移支付支出</t>
  </si>
  <si>
    <t>2300249-医疗卫生共同财政事权转移支付支出</t>
  </si>
  <si>
    <t>2300250节能环保共同财政事权转移支付支出</t>
  </si>
  <si>
    <t>节能环保共同财政事权转移支付支出</t>
  </si>
  <si>
    <t>2300250-节能环保共同财政事权转移支付支出</t>
  </si>
  <si>
    <t>2300251城乡社区共同财政事权转移支付支出</t>
  </si>
  <si>
    <t>城乡社区共同财政事权转移支付支出</t>
  </si>
  <si>
    <t>2300251-城乡社区共同财政事权转移支付支出</t>
  </si>
  <si>
    <t>2300252农林水共同财政事权转移支付支出</t>
  </si>
  <si>
    <t>农林水共同财政事权转移支付支出</t>
  </si>
  <si>
    <t>2300252-农林水共同财政事权转移支付支出</t>
  </si>
  <si>
    <t>2300253交通运输共同财政事权转移支付支出</t>
  </si>
  <si>
    <t>交通运输共同财政事权转移支付支出</t>
  </si>
  <si>
    <t>2300253-交通运输共同财政事权转移支付支出</t>
  </si>
  <si>
    <t>2300254资源勘探工业信息等共同财政事权转移支付支出</t>
  </si>
  <si>
    <t>资源勘探工业信息等共同财政事权转移支付支出</t>
  </si>
  <si>
    <t>2300254-资源勘探工业信息等共同财政事权转移支付支出</t>
  </si>
  <si>
    <t>2300255商业服务业等共同财政事权转移支付支出</t>
  </si>
  <si>
    <t>商业服务业等共同财政事权转移支付支出</t>
  </si>
  <si>
    <t>2300255-商业服务业等共同财政事权转移支付支出</t>
  </si>
  <si>
    <t>2300256金融共同财政事权转移支付支出</t>
  </si>
  <si>
    <t>金融共同财政事权转移支付支出</t>
  </si>
  <si>
    <t>2300256-金融共同财政事权转移支付支出</t>
  </si>
  <si>
    <t>2300257自然资源海洋气象等共同财政事权转移支付支出</t>
  </si>
  <si>
    <t>自然资源海洋气象等共同财政事权转移支付支出</t>
  </si>
  <si>
    <t>2300257-自然资源海洋气象等共同财政事权转移支付支出</t>
  </si>
  <si>
    <t>2300258住房保障共同财政事权转移支付支出</t>
  </si>
  <si>
    <t>住房保障共同财政事权转移支付支出</t>
  </si>
  <si>
    <t>2300258-住房保障共同财政事权转移支付支出</t>
  </si>
  <si>
    <t>2300259粮油物资储备共同财政事权转移支付支出</t>
  </si>
  <si>
    <t>粮油物资储备共同财政事权转移支付支出</t>
  </si>
  <si>
    <t>2300259-粮油物资储备共同财政事权转移支付支出</t>
  </si>
  <si>
    <t>2300260灾害防治及应急管理共同财政事权转移支付支出</t>
  </si>
  <si>
    <t>灾害防治及应急管理共同财政事权转移支付支出</t>
  </si>
  <si>
    <t>2300260-灾害防治及应急管理共同财政事权转移支付支出</t>
  </si>
  <si>
    <t>2300269其他共同财政事权转移支付支出</t>
  </si>
  <si>
    <t>其他共同财政事权转移支付支出</t>
  </si>
  <si>
    <t>2300269-其他共同财政事权转移支付支出</t>
  </si>
  <si>
    <t>2300299其他一般性转移支付支出</t>
  </si>
  <si>
    <t>其他一般性转移支付支出</t>
  </si>
  <si>
    <t>2300299-其他一般性转移支付支出</t>
  </si>
  <si>
    <t>23003专项转移支付</t>
  </si>
  <si>
    <t>专项转移支付</t>
  </si>
  <si>
    <t>23003-专项转移支付</t>
  </si>
  <si>
    <t>2300301一般公共服务</t>
  </si>
  <si>
    <t>2300301-一般公共服务</t>
  </si>
  <si>
    <t>2300302外交</t>
  </si>
  <si>
    <t>外交</t>
  </si>
  <si>
    <t>2300302-外交</t>
  </si>
  <si>
    <t>2300303国防</t>
  </si>
  <si>
    <t>国防</t>
  </si>
  <si>
    <t>2300303-国防</t>
  </si>
  <si>
    <t>2300304公共安全</t>
  </si>
  <si>
    <t>公共安全</t>
  </si>
  <si>
    <t>2300304-公共安全</t>
  </si>
  <si>
    <t>2300305教育</t>
  </si>
  <si>
    <t>2300305-教育</t>
  </si>
  <si>
    <t>2300306科学技术</t>
  </si>
  <si>
    <t>科学技术</t>
  </si>
  <si>
    <t>2300306-科学技术</t>
  </si>
  <si>
    <t>2300307文化旅游体育与传媒</t>
  </si>
  <si>
    <t>2300307-文化旅游体育与传媒</t>
  </si>
  <si>
    <t>2300308社会保障和就业</t>
  </si>
  <si>
    <t>社会保障和就业</t>
  </si>
  <si>
    <t>2300308-社会保障和就业</t>
  </si>
  <si>
    <t>2300310卫生健康</t>
  </si>
  <si>
    <t>2300310-卫生健康</t>
  </si>
  <si>
    <t>2300311节能环保</t>
  </si>
  <si>
    <t>2300311-节能环保</t>
  </si>
  <si>
    <t>2300312城乡社区</t>
  </si>
  <si>
    <t>城乡社区</t>
  </si>
  <si>
    <t>2300312-城乡社区</t>
  </si>
  <si>
    <t>2300313农林水</t>
  </si>
  <si>
    <t>农林水</t>
  </si>
  <si>
    <t>2300313-农林水</t>
  </si>
  <si>
    <t>2300314交通运输</t>
  </si>
  <si>
    <t>2300314-交通运输</t>
  </si>
  <si>
    <t>2300315资源勘探工业信息等</t>
  </si>
  <si>
    <t>资源勘探工业信息等</t>
  </si>
  <si>
    <t>2300315-资源勘探工业信息等</t>
  </si>
  <si>
    <t>2300316商业服务业等</t>
  </si>
  <si>
    <t>商业服务业等</t>
  </si>
  <si>
    <t>2300316-商业服务业等</t>
  </si>
  <si>
    <t>2300317金融</t>
  </si>
  <si>
    <t>金融</t>
  </si>
  <si>
    <t>2300317-金融</t>
  </si>
  <si>
    <t>2300320自然资源海洋气象等</t>
  </si>
  <si>
    <t>自然资源海洋气象等</t>
  </si>
  <si>
    <t>2300320-自然资源海洋气象等</t>
  </si>
  <si>
    <t>2300321住房保障</t>
  </si>
  <si>
    <t>2300321-住房保障</t>
  </si>
  <si>
    <t>2300322粮油物资储备</t>
  </si>
  <si>
    <t>粮油物资储备</t>
  </si>
  <si>
    <t>2300322-粮油物资储备</t>
  </si>
  <si>
    <t>2300324灾害防治及应急管理</t>
  </si>
  <si>
    <t>灾害防治及应急管理</t>
  </si>
  <si>
    <t>2300324-灾害防治及应急管理</t>
  </si>
  <si>
    <t>2300399其他支出</t>
  </si>
  <si>
    <t>2300399-其他支出</t>
  </si>
  <si>
    <t>23004政府性基金转移支付</t>
  </si>
  <si>
    <t>政府性基金转移支付</t>
  </si>
  <si>
    <t>23004-政府性基金转移支付</t>
  </si>
  <si>
    <t>2300403抗疫特别国债转移支付支出</t>
  </si>
  <si>
    <t>抗疫特别国债转移支付支出</t>
  </si>
  <si>
    <t>2300403-抗疫特别国债转移支付支出</t>
  </si>
  <si>
    <t>2300404科学技术</t>
  </si>
  <si>
    <t>2300404-科学技术</t>
  </si>
  <si>
    <t>2300405文化旅游体育与传媒</t>
  </si>
  <si>
    <t>2300405-文化旅游体育与传媒</t>
  </si>
  <si>
    <t>2300406社会保障和就业</t>
  </si>
  <si>
    <t>2300406-社会保障和就业</t>
  </si>
  <si>
    <t>2300407节能环保</t>
  </si>
  <si>
    <t>2300407-节能环保</t>
  </si>
  <si>
    <t>2300408城乡社区</t>
  </si>
  <si>
    <t>2300408-城乡社区</t>
  </si>
  <si>
    <t>2300409农林水</t>
  </si>
  <si>
    <t>2300409-农林水</t>
  </si>
  <si>
    <t>2300410交通运输</t>
  </si>
  <si>
    <t>2300410-交通运输</t>
  </si>
  <si>
    <t>2300411资源勘探工业信息等</t>
  </si>
  <si>
    <t>2300411-资源勘探工业信息等</t>
  </si>
  <si>
    <t>2300499其他支出</t>
  </si>
  <si>
    <t>2300499-其他支出</t>
  </si>
  <si>
    <t>23005国有资本经营预算转移支付</t>
  </si>
  <si>
    <t>国有资本经营预算转移支付</t>
  </si>
  <si>
    <t>23005-国有资本经营预算转移支付</t>
  </si>
  <si>
    <t>2300501国有资本经营预算转移支付支出</t>
  </si>
  <si>
    <t>国有资本经营预算转移支付支出</t>
  </si>
  <si>
    <t>2300501-国有资本经营预算转移支付支出</t>
  </si>
  <si>
    <t>23006上解支出</t>
  </si>
  <si>
    <t>上解支出</t>
  </si>
  <si>
    <t>23006-上解支出</t>
  </si>
  <si>
    <t>2300601体制上解支出</t>
  </si>
  <si>
    <t>体制上解支出</t>
  </si>
  <si>
    <t>2300601-体制上解支出</t>
  </si>
  <si>
    <t>2300602专项上解支出</t>
  </si>
  <si>
    <t>专项上解支出</t>
  </si>
  <si>
    <t>2300602-专项上解支出</t>
  </si>
  <si>
    <t>2300603政府性基金上解支出</t>
  </si>
  <si>
    <t>政府性基金上解支出</t>
  </si>
  <si>
    <t>2300603-政府性基金上解支出</t>
  </si>
  <si>
    <t>2300604国有资本经营预算上解支出</t>
  </si>
  <si>
    <t>国有资本经营预算上解支出</t>
  </si>
  <si>
    <t>2300604-国有资本经营预算上解支出</t>
  </si>
  <si>
    <t>23008调出资金</t>
  </si>
  <si>
    <t>调出资金</t>
  </si>
  <si>
    <t>23008-调出资金</t>
  </si>
  <si>
    <t>2300802政府性基金预算调出资金</t>
  </si>
  <si>
    <t>政府性基金预算调出资金</t>
  </si>
  <si>
    <t>2300802-政府性基金预算调出资金</t>
  </si>
  <si>
    <t>2300803国有资本经营预算调出资金</t>
  </si>
  <si>
    <t>国有资本经营预算调出资金</t>
  </si>
  <si>
    <t>2300803-国有资本经营预算调出资金</t>
  </si>
  <si>
    <t>2300899其他调出资金</t>
  </si>
  <si>
    <t>其他调出资金</t>
  </si>
  <si>
    <t>2300899-其他调出资金</t>
  </si>
  <si>
    <t>23009年终结余</t>
  </si>
  <si>
    <t>年终结余</t>
  </si>
  <si>
    <t>23009-年终结余</t>
  </si>
  <si>
    <t>2300901一般公共预算年终结余</t>
  </si>
  <si>
    <t>一般公共预算年终结余</t>
  </si>
  <si>
    <t>2300901-一般公共预算年终结余</t>
  </si>
  <si>
    <t>2300902政府性基金年终结余</t>
  </si>
  <si>
    <t>政府性基金年终结余</t>
  </si>
  <si>
    <t>2300902-政府性基金年终结余</t>
  </si>
  <si>
    <t>2300911企业职工基本养老保险基金年终结余</t>
  </si>
  <si>
    <t>企业职工基本养老保险基金年终结余</t>
  </si>
  <si>
    <t>2300911-企业职工基本养老保险基金年终结余</t>
  </si>
  <si>
    <t>2300912失业保险基金年终结余</t>
  </si>
  <si>
    <t>失业保险基金年终结余</t>
  </si>
  <si>
    <t>2300912-失业保险基金年终结余</t>
  </si>
  <si>
    <t>2300913职工基本医疗保险基金年终结余</t>
  </si>
  <si>
    <t>职工基本医疗保险基金年终结余</t>
  </si>
  <si>
    <t>2300913-职工基本医疗保险基金年终结余</t>
  </si>
  <si>
    <t>2300914工伤保险基金年终结余</t>
  </si>
  <si>
    <t>工伤保险基金年终结余</t>
  </si>
  <si>
    <t>2300914-工伤保险基金年终结余</t>
  </si>
  <si>
    <t>2300915城乡居民基本养老保险基金年终结余</t>
  </si>
  <si>
    <t>城乡居民基本养老保险基金年终结余</t>
  </si>
  <si>
    <t>2300915-城乡居民基本养老保险基金年终结余</t>
  </si>
  <si>
    <t>2300916机关事业单位基本养老保险基金年终结余</t>
  </si>
  <si>
    <t>机关事业单位基本养老保险基金年终结余</t>
  </si>
  <si>
    <t>2300916-机关事业单位基本养老保险基金年终结余</t>
  </si>
  <si>
    <t>2300917城乡居民基本医疗保险基金年终结余</t>
  </si>
  <si>
    <t>城乡居民基本医疗保险基金年终结余</t>
  </si>
  <si>
    <t>2300917-城乡居民基本医疗保险基金年终结余</t>
  </si>
  <si>
    <t>2300918国有资本经营预算年终结余</t>
  </si>
  <si>
    <t>国有资本经营预算年终结余</t>
  </si>
  <si>
    <t>2300918-国有资本经营预算年终结余</t>
  </si>
  <si>
    <t>2300990城乡居民补充养老保险基金年终结余</t>
  </si>
  <si>
    <t>城乡居民补充养老保险基金年终结余</t>
  </si>
  <si>
    <t>2300990-城乡居民补充养老保险基金年终结余</t>
  </si>
  <si>
    <t>2300999其他年终结余</t>
  </si>
  <si>
    <t>其他年终结余</t>
  </si>
  <si>
    <t>2300999-其他年终结余</t>
  </si>
  <si>
    <t>23011债务转贷支出</t>
  </si>
  <si>
    <t>债务转贷支出</t>
  </si>
  <si>
    <t>23011-债务转贷支出</t>
  </si>
  <si>
    <t>2301101地方政府一般债券转贷支出</t>
  </si>
  <si>
    <t>地方政府一般债券转贷支出</t>
  </si>
  <si>
    <t>2301101-地方政府一般债券转贷支出</t>
  </si>
  <si>
    <t>2301102地方政府向外国政府借款转贷支出</t>
  </si>
  <si>
    <t>地方政府向外国政府借款转贷支出</t>
  </si>
  <si>
    <t>2301102-地方政府向外国政府借款转贷支出</t>
  </si>
  <si>
    <t>2301103地方政府向国际组织借款转贷支出</t>
  </si>
  <si>
    <t>地方政府向国际组织借款转贷支出</t>
  </si>
  <si>
    <t>2301103-地方政府向国际组织借款转贷支出</t>
  </si>
  <si>
    <t>2301104地方政府其他一般债务转贷支出</t>
  </si>
  <si>
    <t>地方政府其他一般债务转贷支出</t>
  </si>
  <si>
    <t>2301104-地方政府其他一般债务转贷支出</t>
  </si>
  <si>
    <t>2301105海南省高等级公路车辆通行附加费债务转贷支出</t>
  </si>
  <si>
    <t>海南省高等级公路车辆通行附加费债务转贷支出</t>
  </si>
  <si>
    <t>2301105-海南省高等级公路车辆通行附加费债务转贷支出</t>
  </si>
  <si>
    <t>2301109国家电影事业发展专项资金债务转贷支出</t>
  </si>
  <si>
    <t>国家电影事业发展专项资金债务转贷支出</t>
  </si>
  <si>
    <t>2301109-国家电影事业发展专项资金债务转贷支出</t>
  </si>
  <si>
    <t>2301115国有土地使用权出让金债务转贷支出</t>
  </si>
  <si>
    <t>国有土地使用权出让金债务转贷支出</t>
  </si>
  <si>
    <t>2301115-国有土地使用权出让金债务转贷支出</t>
  </si>
  <si>
    <t>2301117农业土地开发资金债务转贷支出</t>
  </si>
  <si>
    <t>农业土地开发资金债务转贷支出</t>
  </si>
  <si>
    <t>2301117-农业土地开发资金债务转贷支出</t>
  </si>
  <si>
    <t>2301118大中型水库库区基金债务转贷支出</t>
  </si>
  <si>
    <t>大中型水库库区基金债务转贷支出</t>
  </si>
  <si>
    <t>2301118-大中型水库库区基金债务转贷支出</t>
  </si>
  <si>
    <t>2301120城市基础设施配套费债务转贷支出</t>
  </si>
  <si>
    <t>城市基础设施配套费债务转贷支出</t>
  </si>
  <si>
    <t>2301120-城市基础设施配套费债务转贷支出</t>
  </si>
  <si>
    <t>2301121小型水库移民扶助基金债务转贷支出</t>
  </si>
  <si>
    <t>小型水库移民扶助基金债务转贷支出</t>
  </si>
  <si>
    <t>2301121-小型水库移民扶助基金债务转贷支出</t>
  </si>
  <si>
    <t>2301122国家重大水利工程建设基金债务转贷支出</t>
  </si>
  <si>
    <t>国家重大水利工程建设基金债务转贷支出</t>
  </si>
  <si>
    <t>2301122-国家重大水利工程建设基金债务转贷支出</t>
  </si>
  <si>
    <t>2301123车辆通行费债务转贷支出</t>
  </si>
  <si>
    <t>车辆通行费债务转贷支出</t>
  </si>
  <si>
    <t>2301123-车辆通行费债务转贷支出</t>
  </si>
  <si>
    <t>2301124污水处理费债务转贷支出</t>
  </si>
  <si>
    <t>污水处理费债务转贷支出</t>
  </si>
  <si>
    <t>2301124-污水处理费债务转贷支出</t>
  </si>
  <si>
    <t>2301131土地储备专项债券转贷支出</t>
  </si>
  <si>
    <t>土地储备专项债券转贷支出</t>
  </si>
  <si>
    <t>2301131-土地储备专项债券转贷支出</t>
  </si>
  <si>
    <t>2301132政府收费公路专项债券转贷支出</t>
  </si>
  <si>
    <t>政府收费公路专项债券转贷支出</t>
  </si>
  <si>
    <t>2301132-政府收费公路专项债券转贷支出</t>
  </si>
  <si>
    <t>2301133棚户区改造专项债券转贷支出</t>
  </si>
  <si>
    <t>棚户区改造专项债券转贷支出</t>
  </si>
  <si>
    <t>2301133-棚户区改造专项债券转贷支出</t>
  </si>
  <si>
    <t>2301198其他地方自行试点项目收益专项债券转贷支出</t>
  </si>
  <si>
    <t>其他地方自行试点项目收益专项债券转贷支出</t>
  </si>
  <si>
    <t>2301198-其他地方自行试点项目收益专项债券转贷支出</t>
  </si>
  <si>
    <t>2301199其他地方政府债务转贷支出</t>
  </si>
  <si>
    <t>其他地方政府债务转贷支出</t>
  </si>
  <si>
    <t>2301199-其他地方政府债务转贷支出</t>
  </si>
  <si>
    <t>23015安排预算稳定调节基金</t>
  </si>
  <si>
    <t>安排预算稳定调节基金</t>
  </si>
  <si>
    <t>23015-安排预算稳定调节基金</t>
  </si>
  <si>
    <t>23016补充预算周转金</t>
  </si>
  <si>
    <t>补充预算周转金</t>
  </si>
  <si>
    <t>23016-补充预算周转金</t>
  </si>
  <si>
    <t>23017社会保险基金转移支出</t>
  </si>
  <si>
    <t>社会保险基金转移支出</t>
  </si>
  <si>
    <t>23017-社会保险基金转移支出</t>
  </si>
  <si>
    <t>2301701企业职工基本养老保险基金转移支出</t>
  </si>
  <si>
    <t>企业职工基本养老保险基金转移支出</t>
  </si>
  <si>
    <t>2301701-企业职工基本养老保险基金转移支出</t>
  </si>
  <si>
    <t>2301702失业保险基金转移支出</t>
  </si>
  <si>
    <t>失业保险基金转移支出</t>
  </si>
  <si>
    <t>2301702-失业保险基金转移支出</t>
  </si>
  <si>
    <t>2301703职工基本医疗保险基金转移支出</t>
  </si>
  <si>
    <t>职工基本医疗保险基金转移支出</t>
  </si>
  <si>
    <t>2301703-职工基本医疗保险基金转移支出</t>
  </si>
  <si>
    <t>2301704城乡居民基本养老保险基金转移支出</t>
  </si>
  <si>
    <t>城乡居民基本养老保险基金转移支出</t>
  </si>
  <si>
    <t>2301704-城乡居民基本养老保险基金转移支出</t>
  </si>
  <si>
    <t>2301705机关事业单位基本养老保险基金转移支出</t>
  </si>
  <si>
    <t>机关事业单位基本养老保险基金转移支出</t>
  </si>
  <si>
    <t>2301705-机关事业单位基本养老保险基金转移支出</t>
  </si>
  <si>
    <t>23018社会保险基金补助下级支出</t>
  </si>
  <si>
    <t>社会保险基金补助下级支出</t>
  </si>
  <si>
    <t>23018-社会保险基金补助下级支出</t>
  </si>
  <si>
    <t>2301801企业职工基本养老保险基金补助支出</t>
  </si>
  <si>
    <t>企业职工基本养老保险基金补助支出</t>
  </si>
  <si>
    <t>2301801-企业职工基本养老保险基金补助支出</t>
  </si>
  <si>
    <t>2301802失业保险基金补助支出</t>
  </si>
  <si>
    <t>失业保险基金补助支出</t>
  </si>
  <si>
    <t>2301802-失业保险基金补助支出</t>
  </si>
  <si>
    <t>2301803职工基本医疗保险基金补助支出</t>
  </si>
  <si>
    <t>职工基本医疗保险基金补助支出</t>
  </si>
  <si>
    <t>2301803-职工基本医疗保险基金补助支出</t>
  </si>
  <si>
    <t>2301804工伤保险基金补助支出</t>
  </si>
  <si>
    <t>工伤保险基金补助支出</t>
  </si>
  <si>
    <t>2301804-工伤保险基金补助支出</t>
  </si>
  <si>
    <t>2301805城乡居民基本养老保险基金补助支出</t>
  </si>
  <si>
    <t>城乡居民基本养老保险基金补助支出</t>
  </si>
  <si>
    <t>2301805-城乡居民基本养老保险基金补助支出</t>
  </si>
  <si>
    <t>2301806机关事业单位基本养老保险基金补助支出</t>
  </si>
  <si>
    <t>机关事业单位基本养老保险基金补助支出</t>
  </si>
  <si>
    <t>2301806-机关事业单位基本养老保险基金补助支出</t>
  </si>
  <si>
    <t>2301807城乡居民基本医疗保险基金补助支出</t>
  </si>
  <si>
    <t>城乡居民基本医疗保险基金补助支出</t>
  </si>
  <si>
    <t>2301807-城乡居民基本医疗保险基金补助支出</t>
  </si>
  <si>
    <t>23019社会保险基金上解上级支出</t>
  </si>
  <si>
    <t>社会保险基金上解上级支出</t>
  </si>
  <si>
    <t>23019-社会保险基金上解上级支出</t>
  </si>
  <si>
    <t>2301901企业职工基本养老保险基金上解支出</t>
  </si>
  <si>
    <t>企业职工基本养老保险基金上解支出</t>
  </si>
  <si>
    <t>2301901-企业职工基本养老保险基金上解支出</t>
  </si>
  <si>
    <t>2301902失业保险基金上解支出</t>
  </si>
  <si>
    <t>失业保险基金上解支出</t>
  </si>
  <si>
    <t>2301902-失业保险基金上解支出</t>
  </si>
  <si>
    <t>2301903职工基本医疗保险基金上解支出</t>
  </si>
  <si>
    <t>职工基本医疗保险基金上解支出</t>
  </si>
  <si>
    <t>2301903-职工基本医疗保险基金上解支出</t>
  </si>
  <si>
    <t>2301904工伤保险基金上解支出</t>
  </si>
  <si>
    <t>工伤保险基金上解支出</t>
  </si>
  <si>
    <t>2301904-工伤保险基金上解支出</t>
  </si>
  <si>
    <t>2301905城乡居民基本养老保险基金上解支出</t>
  </si>
  <si>
    <t>城乡居民基本养老保险基金上解支出</t>
  </si>
  <si>
    <t>2301905-城乡居民基本养老保险基金上解支出</t>
  </si>
  <si>
    <t>2301906机关事业单位基本养老保险基金上解支出</t>
  </si>
  <si>
    <t>机关事业单位基本养老保险基金上解支出</t>
  </si>
  <si>
    <t>2301906-机关事业单位基本养老保险基金上解支出</t>
  </si>
  <si>
    <t>2301907城乡居民基本医疗保险基金上解支出</t>
  </si>
  <si>
    <t>城乡居民基本医疗保险基金上解支出</t>
  </si>
  <si>
    <t>2301907-城乡居民基本医疗保险基金上解支出</t>
  </si>
  <si>
    <t>23021区域间转移性支出</t>
  </si>
  <si>
    <t>区域间转移性支出</t>
  </si>
  <si>
    <t>23021-区域间转移性支出</t>
  </si>
  <si>
    <t>2302101援助其他地区支出</t>
  </si>
  <si>
    <t>2302101-援助其他地区支出</t>
  </si>
  <si>
    <t>2302102生态保护补偿转移性支出</t>
  </si>
  <si>
    <t>生态保护补偿转移性支出</t>
  </si>
  <si>
    <t>2302102-生态保护补偿转移性支出</t>
  </si>
  <si>
    <t>2302103土地指标调剂转移性支出</t>
  </si>
  <si>
    <t>土地指标调剂转移性支出</t>
  </si>
  <si>
    <t>2302103-土地指标调剂转移性支出</t>
  </si>
  <si>
    <t>2302199其他转移性支出</t>
  </si>
  <si>
    <t>其他转移性支出</t>
  </si>
  <si>
    <t>2302199-其他转移性支出</t>
  </si>
  <si>
    <t>23088地方国库现金管理投放</t>
  </si>
  <si>
    <t>地方国库现金管理投放</t>
  </si>
  <si>
    <t>23088-地方国库现金管理投放</t>
  </si>
  <si>
    <t>23099一般预算其他调拨支出</t>
  </si>
  <si>
    <t>一般预算其他调拨支出</t>
  </si>
  <si>
    <t>23099-一般预算其他调拨支出</t>
  </si>
  <si>
    <t>231债务还本支出</t>
  </si>
  <si>
    <t>债务还本支出</t>
  </si>
  <si>
    <t>231-债务还本支出</t>
  </si>
  <si>
    <t>23101中央政府国内债务还本支出</t>
  </si>
  <si>
    <t>中央政府国内债务还本支出</t>
  </si>
  <si>
    <t>23101-中央政府国内债务还本支出</t>
  </si>
  <si>
    <t>2310101中央政府国内债务还本支出</t>
  </si>
  <si>
    <t>2310101-中央政府国内债务还本支出</t>
  </si>
  <si>
    <t>23102中央政府国外债务还本支出</t>
  </si>
  <si>
    <t>中央政府国外债务还本支出</t>
  </si>
  <si>
    <t>23102-中央政府国外债务还本支出</t>
  </si>
  <si>
    <t>2310201中央政府境外发行主权债券还本支出</t>
  </si>
  <si>
    <t>中央政府境外发行主权债券还本支出</t>
  </si>
  <si>
    <t>2310201-中央政府境外发行主权债券还本支出</t>
  </si>
  <si>
    <t>2310202中央政府向外国政府借款还本支出</t>
  </si>
  <si>
    <t>中央政府向外国政府借款还本支出</t>
  </si>
  <si>
    <t>2310202-中央政府向外国政府借款还本支出</t>
  </si>
  <si>
    <t>2310203中央政府向国际金融组织借款还本支出</t>
  </si>
  <si>
    <t>中央政府向国际金融组织借款还本支出</t>
  </si>
  <si>
    <t>2310203-中央政府向国际金融组织借款还本支出</t>
  </si>
  <si>
    <t>2310299中央政府其他国外借款还本支出</t>
  </si>
  <si>
    <t>中央政府其他国外借款还本支出</t>
  </si>
  <si>
    <t>2310299-中央政府其他国外借款还本支出</t>
  </si>
  <si>
    <t>23103地方政府一般债务还本支出</t>
  </si>
  <si>
    <t>地方政府一般债务还本支出</t>
  </si>
  <si>
    <t>23103-地方政府一般债务还本支出</t>
  </si>
  <si>
    <t>2310301地方政府一般债券还本支出</t>
  </si>
  <si>
    <t>地方政府一般债券还本支出</t>
  </si>
  <si>
    <t>2310301-地方政府一般债券还本支出</t>
  </si>
  <si>
    <t>2310302地方政府向外国政府借款还本支出</t>
  </si>
  <si>
    <t>地方政府向外国政府借款还本支出</t>
  </si>
  <si>
    <t>2310302-地方政府向外国政府借款还本支出</t>
  </si>
  <si>
    <t>2310303地方政府向国际组织借款还本支出</t>
  </si>
  <si>
    <t>地方政府向国际组织借款还本支出</t>
  </si>
  <si>
    <t>2310303-地方政府向国际组织借款还本支出</t>
  </si>
  <si>
    <t>2310399地方政府其他一般债务还本支出</t>
  </si>
  <si>
    <t>地方政府其他一般债务还本支出</t>
  </si>
  <si>
    <t>2310399-地方政府其他一般债务还本支出</t>
  </si>
  <si>
    <t>23104地方政府专项债务还本支出</t>
  </si>
  <si>
    <t>地方政府专项债务还本支出</t>
  </si>
  <si>
    <t>23104-地方政府专项债务还本支出</t>
  </si>
  <si>
    <t>2310401海南省高等级公路车辆通行附加费债务还本支出</t>
  </si>
  <si>
    <t>海南省高等级公路车辆通行附加费债务还本支出</t>
  </si>
  <si>
    <t>2310401-海南省高等级公路车辆通行附加费债务还本支出</t>
  </si>
  <si>
    <t>2310405国家电影事业发展专项资金债务还本支出</t>
  </si>
  <si>
    <t>国家电影事业发展专项资金债务还本支出</t>
  </si>
  <si>
    <t>2310405-国家电影事业发展专项资金债务还本支出</t>
  </si>
  <si>
    <t>2310411国有土地使用权出让金债务还本支出</t>
  </si>
  <si>
    <t>国有土地使用权出让金债务还本支出</t>
  </si>
  <si>
    <t>2310411-国有土地使用权出让金债务还本支出</t>
  </si>
  <si>
    <t>2310413农业土地开发资金债务还本支出</t>
  </si>
  <si>
    <t>农业土地开发资金债务还本支出</t>
  </si>
  <si>
    <t>2310413-农业土地开发资金债务还本支出</t>
  </si>
  <si>
    <t>2310414大中型水库库区基金债务还本支出</t>
  </si>
  <si>
    <t>大中型水库库区基金债务还本支出</t>
  </si>
  <si>
    <t>2310414-大中型水库库区基金债务还本支出</t>
  </si>
  <si>
    <t>2310416城市基础设施配套费债务还本支出</t>
  </si>
  <si>
    <t>城市基础设施配套费债务还本支出</t>
  </si>
  <si>
    <t>2310416-城市基础设施配套费债务还本支出</t>
  </si>
  <si>
    <t>2310417小型水库移民扶助基金债务还本支出</t>
  </si>
  <si>
    <t>小型水库移民扶助基金债务还本支出</t>
  </si>
  <si>
    <t>2310417-小型水库移民扶助基金债务还本支出</t>
  </si>
  <si>
    <t>2310418国家重大水利工程建设基金债务还本支出</t>
  </si>
  <si>
    <t>国家重大水利工程建设基金债务还本支出</t>
  </si>
  <si>
    <t>2310418-国家重大水利工程建设基金债务还本支出</t>
  </si>
  <si>
    <t>2310419车辆通行费债务还本支出</t>
  </si>
  <si>
    <t>车辆通行费债务还本支出</t>
  </si>
  <si>
    <t>2310419-车辆通行费债务还本支出</t>
  </si>
  <si>
    <t>2310420污水处理费债务还本支出</t>
  </si>
  <si>
    <t>污水处理费债务还本支出</t>
  </si>
  <si>
    <t>2310420-污水处理费债务还本支出</t>
  </si>
  <si>
    <t>2310431土地储备专项债券还本支出</t>
  </si>
  <si>
    <t>土地储备专项债券还本支出</t>
  </si>
  <si>
    <t>2310431-土地储备专项债券还本支出</t>
  </si>
  <si>
    <t>2310432政府收费公路专项债券还本支出</t>
  </si>
  <si>
    <t>政府收费公路专项债券还本支出</t>
  </si>
  <si>
    <t>2310432-政府收费公路专项债券还本支出</t>
  </si>
  <si>
    <t>2310433棚户区改造专项债券还本支出</t>
  </si>
  <si>
    <t>棚户区改造专项债券还本支出</t>
  </si>
  <si>
    <t>2310433-棚户区改造专项债券还本支出</t>
  </si>
  <si>
    <t>2310498其他地方自行试点项目收益专项债券还本支出</t>
  </si>
  <si>
    <t>其他地方自行试点项目收益专项债券还本支出</t>
  </si>
  <si>
    <t>2310498-其他地方自行试点项目收益专项债券还本支出</t>
  </si>
  <si>
    <t>2310499其他政府性基金债务还本支出</t>
  </si>
  <si>
    <t>其他政府性基金债务还本支出</t>
  </si>
  <si>
    <t>2310499-其他政府性基金债务还本支出</t>
  </si>
  <si>
    <t>23105抗疫特别国债还本支出</t>
  </si>
  <si>
    <t>抗疫特别国债还本支出</t>
  </si>
  <si>
    <t>23105-抗疫特别国债还本支出</t>
  </si>
  <si>
    <t>2310501抗疫特别国债还本支出</t>
  </si>
  <si>
    <t>2310501-抗疫特别国债还本支出</t>
  </si>
  <si>
    <t>232债务付息支出</t>
  </si>
  <si>
    <t>债务付息支出</t>
  </si>
  <si>
    <t>232-债务付息支出</t>
  </si>
  <si>
    <t>23201中央政府国内债务付息支出</t>
  </si>
  <si>
    <t>中央政府国内债务付息支出</t>
  </si>
  <si>
    <t>23201-中央政府国内债务付息支出</t>
  </si>
  <si>
    <t>2320101中央政府国内债务付息支出</t>
  </si>
  <si>
    <t>2320101-中央政府国内债务付息支出</t>
  </si>
  <si>
    <t>23202中央政府国外债务付息支出</t>
  </si>
  <si>
    <t>中央政府国外债务付息支出</t>
  </si>
  <si>
    <t>23202-中央政府国外债务付息支出</t>
  </si>
  <si>
    <t>2320201中央政府境外发行主权债券付息支出</t>
  </si>
  <si>
    <t>中央政府境外发行主权债券付息支出</t>
  </si>
  <si>
    <t>2320201-中央政府境外发行主权债券付息支出</t>
  </si>
  <si>
    <t>2320202中央政府向外国政府借款付息支出</t>
  </si>
  <si>
    <t>中央政府向外国政府借款付息支出</t>
  </si>
  <si>
    <t>2320202-中央政府向外国政府借款付息支出</t>
  </si>
  <si>
    <t>2320203中央政府向国际金融组织借款付息支出</t>
  </si>
  <si>
    <t>中央政府向国际金融组织借款付息支出</t>
  </si>
  <si>
    <t>2320203-中央政府向国际金融组织借款付息支出</t>
  </si>
  <si>
    <t>2320299中央政府其他国外借款付息支出</t>
  </si>
  <si>
    <t>中央政府其他国外借款付息支出</t>
  </si>
  <si>
    <t>2320299-中央政府其他国外借款付息支出</t>
  </si>
  <si>
    <t>23203地方政府一般债务付息支出</t>
  </si>
  <si>
    <t>地方政府一般债务付息支出</t>
  </si>
  <si>
    <t>23203-地方政府一般债务付息支出</t>
  </si>
  <si>
    <t>2320301地方政府一般债券付息支出</t>
  </si>
  <si>
    <t>地方政府一般债券付息支出</t>
  </si>
  <si>
    <t>2320301-地方政府一般债券付息支出</t>
  </si>
  <si>
    <t>2320302地方政府向外国政府借款付息支出</t>
  </si>
  <si>
    <t>地方政府向外国政府借款付息支出</t>
  </si>
  <si>
    <t>2320302-地方政府向外国政府借款付息支出</t>
  </si>
  <si>
    <t>2320303地方政府向国际组织借款付息支出</t>
  </si>
  <si>
    <t>地方政府向国际组织借款付息支出</t>
  </si>
  <si>
    <t>2320303-地方政府向国际组织借款付息支出</t>
  </si>
  <si>
    <t>2320399地方政府其他一般债务付息支出</t>
  </si>
  <si>
    <t>地方政府其他一般债务付息支出</t>
  </si>
  <si>
    <t>2320399-地方政府其他一般债务付息支出</t>
  </si>
  <si>
    <t>23204地方政府专项债务付息支出</t>
  </si>
  <si>
    <t>地方政府专项债务付息支出</t>
  </si>
  <si>
    <t>23204-地方政府专项债务付息支出</t>
  </si>
  <si>
    <t>2320401海南省高等级公路车辆通行附加费债务付息支出</t>
  </si>
  <si>
    <t>海南省高等级公路车辆通行附加费债务付息支出</t>
  </si>
  <si>
    <t>2320401-海南省高等级公路车辆通行附加费债务付息支出</t>
  </si>
  <si>
    <t>2320405国家电影事业发展专项资金债务付息支出</t>
  </si>
  <si>
    <t>国家电影事业发展专项资金债务付息支出</t>
  </si>
  <si>
    <t>2320405-国家电影事业发展专项资金债务付息支出</t>
  </si>
  <si>
    <t>2320411国有土地使用权出让金债务付息支出</t>
  </si>
  <si>
    <t>国有土地使用权出让金债务付息支出</t>
  </si>
  <si>
    <t>2320411-国有土地使用权出让金债务付息支出</t>
  </si>
  <si>
    <t>2320413农业土地开发资金债务付息支出</t>
  </si>
  <si>
    <t>农业土地开发资金债务付息支出</t>
  </si>
  <si>
    <t>2320413-农业土地开发资金债务付息支出</t>
  </si>
  <si>
    <t>2320414大中型水库库区基金债务付息支出</t>
  </si>
  <si>
    <t>大中型水库库区基金债务付息支出</t>
  </si>
  <si>
    <t>2320414-大中型水库库区基金债务付息支出</t>
  </si>
  <si>
    <t>2320416城市基础设施配套费债务付息支出</t>
  </si>
  <si>
    <t>城市基础设施配套费债务付息支出</t>
  </si>
  <si>
    <t>2320416-城市基础设施配套费债务付息支出</t>
  </si>
  <si>
    <t>2320417小型水库移民扶助基金债务付息支出</t>
  </si>
  <si>
    <t>小型水库移民扶助基金债务付息支出</t>
  </si>
  <si>
    <t>2320417-小型水库移民扶助基金债务付息支出</t>
  </si>
  <si>
    <t>2320418国家重大水利工程建设基金债务付息支出</t>
  </si>
  <si>
    <t>国家重大水利工程建设基金债务付息支出</t>
  </si>
  <si>
    <t>2320418-国家重大水利工程建设基金债务付息支出</t>
  </si>
  <si>
    <t>2320419车辆通行费债务付息支出</t>
  </si>
  <si>
    <t>车辆通行费债务付息支出</t>
  </si>
  <si>
    <t>2320419-车辆通行费债务付息支出</t>
  </si>
  <si>
    <t>2320420污水处理费债务付息支出</t>
  </si>
  <si>
    <t>污水处理费债务付息支出</t>
  </si>
  <si>
    <t>2320420-污水处理费债务付息支出</t>
  </si>
  <si>
    <t>2320431土地储备专项债券付息支出</t>
  </si>
  <si>
    <t>土地储备专项债券付息支出</t>
  </si>
  <si>
    <t>2320431-土地储备专项债券付息支出</t>
  </si>
  <si>
    <t>2320432政府收费公路专项债券付息支出</t>
  </si>
  <si>
    <t>政府收费公路专项债券付息支出</t>
  </si>
  <si>
    <t>2320432-政府收费公路专项债券付息支出</t>
  </si>
  <si>
    <t>2320433棚户区改造专项债券付息支出</t>
  </si>
  <si>
    <t>棚户区改造专项债券付息支出</t>
  </si>
  <si>
    <t>2320433-棚户区改造专项债券付息支出</t>
  </si>
  <si>
    <t>2320498其他地方自行试点项目收益专项债券付息支出</t>
  </si>
  <si>
    <t>其他地方自行试点项目收益专项债券付息支出</t>
  </si>
  <si>
    <t>2320498-其他地方自行试点项目收益专项债券付息支出</t>
  </si>
  <si>
    <t>2320499其他政府性基金债务付息支出</t>
  </si>
  <si>
    <t>其他政府性基金债务付息支出</t>
  </si>
  <si>
    <t>2320499-其他政府性基金债务付息支出</t>
  </si>
  <si>
    <t>233债务发行费用支出</t>
  </si>
  <si>
    <t>债务发行费用支出</t>
  </si>
  <si>
    <t>233-债务发行费用支出</t>
  </si>
  <si>
    <t>23301中央政府国内债务发行费用支出</t>
  </si>
  <si>
    <t>中央政府国内债务发行费用支出</t>
  </si>
  <si>
    <t>23301-中央政府国内债务发行费用支出</t>
  </si>
  <si>
    <t>2330101中央政府国内债务发行费用支出</t>
  </si>
  <si>
    <t>2330101-中央政府国内债务发行费用支出</t>
  </si>
  <si>
    <t>23302中央政府国外债务发行费用支出</t>
  </si>
  <si>
    <t>中央政府国外债务发行费用支出</t>
  </si>
  <si>
    <t>23302-中央政府国外债务发行费用支出</t>
  </si>
  <si>
    <t>2330201中央政府国外债务发行费用支出</t>
  </si>
  <si>
    <t>2330201-中央政府国外债务发行费用支出</t>
  </si>
  <si>
    <t>23303地方政府一般债务发行费用支出</t>
  </si>
  <si>
    <t>地方政府一般债务发行费用支出</t>
  </si>
  <si>
    <t>23303-地方政府一般债务发行费用支出</t>
  </si>
  <si>
    <t>2330301地方政府一般债务发行费用支出</t>
  </si>
  <si>
    <t>2330301-地方政府一般债务发行费用支出</t>
  </si>
  <si>
    <t>23304地方政府专项债务发行费用支出</t>
  </si>
  <si>
    <t>地方政府专项债务发行费用支出</t>
  </si>
  <si>
    <t>23304-地方政府专项债务发行费用支出</t>
  </si>
  <si>
    <t>2330401海南省高等级公路车辆通行附加费债务发行费用支出</t>
  </si>
  <si>
    <t>海南省高等级公路车辆通行附加费债务发行费用支出</t>
  </si>
  <si>
    <t>2330401-海南省高等级公路车辆通行附加费债务发行费用支出</t>
  </si>
  <si>
    <t>2330405国家电影事业发展专项资金债务发行费用支出</t>
  </si>
  <si>
    <t>国家电影事业发展专项资金债务发行费用支出</t>
  </si>
  <si>
    <t>2330405-国家电影事业发展专项资金债务发行费用支出</t>
  </si>
  <si>
    <t>2330411国有土地使用权出让金债务发行费用支出</t>
  </si>
  <si>
    <t>国有土地使用权出让金债务发行费用支出</t>
  </si>
  <si>
    <t>2330411-国有土地使用权出让金债务发行费用支出</t>
  </si>
  <si>
    <t>2330413农业土地开发资金债务发行费用支出</t>
  </si>
  <si>
    <t>农业土地开发资金债务发行费用支出</t>
  </si>
  <si>
    <t>2330413-农业土地开发资金债务发行费用支出</t>
  </si>
  <si>
    <t>2330414大中型水库库区基金债务发行费用支出</t>
  </si>
  <si>
    <t>大中型水库库区基金债务发行费用支出</t>
  </si>
  <si>
    <t>2330414-大中型水库库区基金债务发行费用支出</t>
  </si>
  <si>
    <t>2330416城市基础设施配套费债务发行费用支出</t>
  </si>
  <si>
    <t>城市基础设施配套费债务发行费用支出</t>
  </si>
  <si>
    <t>2330416-城市基础设施配套费债务发行费用支出</t>
  </si>
  <si>
    <t>2330417小型水库移民扶助基金债务发行费用支出</t>
  </si>
  <si>
    <t>小型水库移民扶助基金债务发行费用支出</t>
  </si>
  <si>
    <t>2330417-小型水库移民扶助基金债务发行费用支出</t>
  </si>
  <si>
    <t>2330418国家重大水利工程建设基金债务发行费用支出</t>
  </si>
  <si>
    <t>国家重大水利工程建设基金债务发行费用支出</t>
  </si>
  <si>
    <t>2330418-国家重大水利工程建设基金债务发行费用支出</t>
  </si>
  <si>
    <t>2330419车辆通行费债务发行费用支出</t>
  </si>
  <si>
    <t>车辆通行费债务发行费用支出</t>
  </si>
  <si>
    <t>2330419-车辆通行费债务发行费用支出</t>
  </si>
  <si>
    <t>2330420污水处理费债务发行费用支出</t>
  </si>
  <si>
    <t>污水处理费债务发行费用支出</t>
  </si>
  <si>
    <t>2330420-污水处理费债务发行费用支出</t>
  </si>
  <si>
    <t>2330431土地储备专项债券发行费用支出</t>
  </si>
  <si>
    <t>土地储备专项债券发行费用支出</t>
  </si>
  <si>
    <t>2330431-土地储备专项债券发行费用支出</t>
  </si>
  <si>
    <t>2330432政府收费公路专项债券发行费用支出</t>
  </si>
  <si>
    <t>政府收费公路专项债券发行费用支出</t>
  </si>
  <si>
    <t>2330432-政府收费公路专项债券发行费用支出</t>
  </si>
  <si>
    <t>2330433棚户区改造专项债券发行费用支出</t>
  </si>
  <si>
    <t>棚户区改造专项债券发行费用支出</t>
  </si>
  <si>
    <t>2330433-棚户区改造专项债券发行费用支出</t>
  </si>
  <si>
    <t>2330498其他地方自行试点项目收益专项债券发行费用支出</t>
  </si>
  <si>
    <t>其他地方自行试点项目收益专项债券发行费用支出</t>
  </si>
  <si>
    <t>2330498-其他地方自行试点项目收益专项债券发行费用支出</t>
  </si>
  <si>
    <t>2330499其他政府性基金债务发行费用支出</t>
  </si>
  <si>
    <t>其他政府性基金债务发行费用支出</t>
  </si>
  <si>
    <t>2330499-其他政府性基金债务发行费用支出</t>
  </si>
  <si>
    <t>234抗疫特别国债安排的支出</t>
  </si>
  <si>
    <t>抗疫特别国债安排的支出</t>
  </si>
  <si>
    <t>234-抗疫特别国债安排的支出</t>
  </si>
  <si>
    <t>23401基础设施建设</t>
  </si>
  <si>
    <t>基础设施建设</t>
  </si>
  <si>
    <t>23401-基础设施建设</t>
  </si>
  <si>
    <t>2340101公共卫生体系建设</t>
  </si>
  <si>
    <t>公共卫生体系建设</t>
  </si>
  <si>
    <t>2340101-公共卫生体系建设</t>
  </si>
  <si>
    <t>2340102重大疫情防控救治体系建设</t>
  </si>
  <si>
    <t>重大疫情防控救治体系建设</t>
  </si>
  <si>
    <t>2340102-重大疫情防控救治体系建设</t>
  </si>
  <si>
    <t>2340103粮食安全</t>
  </si>
  <si>
    <t>粮食安全</t>
  </si>
  <si>
    <t>2340103-粮食安全</t>
  </si>
  <si>
    <t>2340104能源安全</t>
  </si>
  <si>
    <t>能源安全</t>
  </si>
  <si>
    <t>2340104-能源安全</t>
  </si>
  <si>
    <t>2340105应急物资保障</t>
  </si>
  <si>
    <t>应急物资保障</t>
  </si>
  <si>
    <t>2340105-应急物资保障</t>
  </si>
  <si>
    <t>2340106产业链改造升级</t>
  </si>
  <si>
    <t>产业链改造升级</t>
  </si>
  <si>
    <t>2340106-产业链改造升级</t>
  </si>
  <si>
    <t>2340107城镇老旧小区改造</t>
  </si>
  <si>
    <t>城镇老旧小区改造</t>
  </si>
  <si>
    <t>2340107-城镇老旧小区改造</t>
  </si>
  <si>
    <t>2340108生态环境治理</t>
  </si>
  <si>
    <t>生态环境治理</t>
  </si>
  <si>
    <t>2340108-生态环境治理</t>
  </si>
  <si>
    <t>2340109交通基础设施建设</t>
  </si>
  <si>
    <t>交通基础设施建设</t>
  </si>
  <si>
    <t>2340109-交通基础设施建设</t>
  </si>
  <si>
    <t>2340110市政设施建设</t>
  </si>
  <si>
    <t>市政设施建设</t>
  </si>
  <si>
    <t>2340110-市政设施建设</t>
  </si>
  <si>
    <t>2340111重大区域规划基础设施建设</t>
  </si>
  <si>
    <t>重大区域规划基础设施建设</t>
  </si>
  <si>
    <t>2340111-重大区域规划基础设施建设</t>
  </si>
  <si>
    <t>2340199其他基础设施建设</t>
  </si>
  <si>
    <t>其他基础设施建设</t>
  </si>
  <si>
    <t>2340199-其他基础设施建设</t>
  </si>
  <si>
    <t>23402抗疫相关支出</t>
  </si>
  <si>
    <t>抗疫相关支出</t>
  </si>
  <si>
    <t>23402-抗疫相关支出</t>
  </si>
  <si>
    <t>2340201减免房租补贴</t>
  </si>
  <si>
    <t>2340201-减免房租补贴</t>
  </si>
  <si>
    <t>2340202重点企业贷款贴息</t>
  </si>
  <si>
    <t>2340202-重点企业贷款贴息</t>
  </si>
  <si>
    <t>2340203创业担保贷款贴息</t>
  </si>
  <si>
    <t>创业担保贷款贴息</t>
  </si>
  <si>
    <t>2340203-创业担保贷款贴息</t>
  </si>
  <si>
    <t>2340204援企稳岗补贴</t>
  </si>
  <si>
    <t>援企稳岗补贴</t>
  </si>
  <si>
    <t>2340204-援企稳岗补贴</t>
  </si>
  <si>
    <t>2340205困难群众基本生活补助</t>
  </si>
  <si>
    <t>困难群众基本生活补助</t>
  </si>
  <si>
    <t>2340205-困难群众基本生活补助</t>
  </si>
  <si>
    <t>2340299其他抗疫相关支出</t>
  </si>
  <si>
    <t>其他抗疫相关支出</t>
  </si>
  <si>
    <t>2340299-其他抗疫相关支出</t>
  </si>
  <si>
    <t>广水市部门（单位）项目申报文本</t>
  </si>
  <si>
    <t>财政部门审核：业务股室（章）  预算股（章）  绩效股（章）</t>
  </si>
  <si>
    <t>一级项目名称：</t>
  </si>
  <si>
    <t>二级项目名称：</t>
  </si>
  <si>
    <t>项目申报单位 ：</t>
  </si>
  <si>
    <t>项目申报类别：</t>
  </si>
  <si>
    <t>单位领导审签：</t>
  </si>
  <si>
    <t>（盖章）</t>
  </si>
  <si>
    <t>申报日期：</t>
  </si>
  <si>
    <t>广水市部门（单位）预算项目申报表</t>
  </si>
  <si>
    <t>申报单位：（章）</t>
  </si>
  <si>
    <t>单位: 元</t>
  </si>
  <si>
    <t>项目名称</t>
  </si>
  <si>
    <t>项目编码</t>
  </si>
  <si>
    <t>转到项目申报汇总信息表</t>
  </si>
  <si>
    <t>基建</t>
  </si>
  <si>
    <t>项目主管部门</t>
  </si>
  <si>
    <t>广水市余店镇人民政府</t>
  </si>
  <si>
    <t>项目执行单位</t>
  </si>
  <si>
    <t>项目负责人</t>
  </si>
  <si>
    <t>王虎</t>
  </si>
  <si>
    <t>联系电话</t>
  </si>
  <si>
    <t>0722-6821001</t>
  </si>
  <si>
    <t>乡村振兴</t>
  </si>
  <si>
    <t>人居环境</t>
  </si>
  <si>
    <t>债券项目</t>
  </si>
  <si>
    <t>项目三保标识</t>
  </si>
  <si>
    <t>例：科研项目、节能减排、优化营商环境、共同缔造等</t>
  </si>
  <si>
    <t>防灾减灾</t>
  </si>
  <si>
    <t>项目热点分类</t>
  </si>
  <si>
    <t>∣</t>
  </si>
  <si>
    <t>项目申报预算年度</t>
  </si>
  <si>
    <t>起始年度</t>
  </si>
  <si>
    <t>终止年度</t>
  </si>
  <si>
    <t>项目立项依据</t>
  </si>
  <si>
    <t>项目实施方案</t>
  </si>
  <si>
    <t>村级（社区）运转经费、村（社区）主副职待遇、离任村（社区）主副职待遇、主副职养老保险补贴、十佳书记补贴、村（社区）代理记账等方面的支出</t>
  </si>
  <si>
    <t>项目总预算</t>
  </si>
  <si>
    <t>项目当年预算</t>
  </si>
  <si>
    <t>项目前两年预算及当年预算变动情况</t>
  </si>
  <si>
    <t>年  度</t>
  </si>
  <si>
    <t>预算数</t>
  </si>
  <si>
    <t>执行数</t>
  </si>
  <si>
    <t>执行率</t>
  </si>
  <si>
    <t>备 注</t>
  </si>
  <si>
    <t>项目资金来源</t>
  </si>
  <si>
    <t>项目当年预算来源</t>
  </si>
  <si>
    <t>金额</t>
  </si>
  <si>
    <t>合  计</t>
  </si>
  <si>
    <t>一、一般公共预算财政拨款</t>
  </si>
  <si>
    <t>1.申请当年预算拨款</t>
  </si>
  <si>
    <t xml:space="preserve"> (1)经费拨款</t>
  </si>
  <si>
    <t xml:space="preserve"> (2)纳入一般公共预算管理的非税收入</t>
  </si>
  <si>
    <t>2.使用上年度财政拨款结转</t>
  </si>
  <si>
    <t>二、政府性基金预算财政拨款</t>
  </si>
  <si>
    <t>三、财政专户管理资金</t>
  </si>
  <si>
    <t>四、单位资金</t>
  </si>
  <si>
    <t>项目支出明细测算</t>
  </si>
  <si>
    <t>点击查看《政府收支分类科目》</t>
  </si>
  <si>
    <t>支出功能分类</t>
  </si>
  <si>
    <t>项目内容测算依据及说明</t>
  </si>
  <si>
    <t>保障村级工作正常运转，对村级拨款,主要用于余店社区、兴隆街村等39村工作经费39*5万元/村/年=195万元；</t>
  </si>
  <si>
    <t>201-一般公共服务支出
203-国防支出
204-公共安全支出
205-教育支出
206-科学技术支出
207-文化旅游体育与传媒支出
208-社会保障和就业支出
210-卫生健康支出
211-节能环保支出
212-城乡社区支出
213-农林水支出
214-交通运输支出
215-资源勘探工业信息等支出
216-商业服务业等支出
220-自然资源海洋气象等支出
221-住房保障支出
222-粮油物资储备支出
224-灾害防治及应急管理支出</t>
  </si>
  <si>
    <t>主要用于余店镇39个村人员经费，其中主职（青龙村双主职）40*4万元/人/年=160万元，副职110*2.8万元/人/年=308万元，村纪检干部津贴39*1500元/人/年=5.85万元，离任村副职410人*1000元＝41万元，十佳村支书4个*3750元＝1.5万元</t>
  </si>
  <si>
    <t>补助余店镇39个村会计代理费39*3500元/人/年=13.65万元，镇级财务代理3万元，管理收支及财务监督,</t>
  </si>
  <si>
    <t>项目采购</t>
  </si>
  <si>
    <t>采购品目</t>
  </si>
  <si>
    <t>采购数量</t>
  </si>
  <si>
    <t>单价</t>
  </si>
  <si>
    <t>采购金额</t>
  </si>
  <si>
    <t>项目绩效总目标</t>
  </si>
  <si>
    <t>名称</t>
  </si>
  <si>
    <t>目标说明</t>
  </si>
  <si>
    <t>长期绩效目标1</t>
  </si>
  <si>
    <t>……</t>
  </si>
  <si>
    <t>年度绩效目标1</t>
  </si>
  <si>
    <t>长期绩效目标表</t>
  </si>
  <si>
    <t>目标名称</t>
  </si>
  <si>
    <t>一级指标</t>
  </si>
  <si>
    <t>二级指标</t>
  </si>
  <si>
    <t>三级指标</t>
  </si>
  <si>
    <t>指标值</t>
  </si>
  <si>
    <t>指标值确定依据</t>
  </si>
  <si>
    <t>成本
指标</t>
  </si>
  <si>
    <t>经济成本指标</t>
  </si>
  <si>
    <t>……　　</t>
  </si>
  <si>
    <t>社会成本指标</t>
  </si>
  <si>
    <t>生态环境成本指标</t>
  </si>
  <si>
    <t>产出
指标</t>
  </si>
  <si>
    <t>数量
指标</t>
  </si>
  <si>
    <t>质量
指标</t>
  </si>
  <si>
    <t>时效
指标</t>
  </si>
  <si>
    <t>效益
指标</t>
  </si>
  <si>
    <t>经济效益指标</t>
  </si>
  <si>
    <t>社会效益指标</t>
  </si>
  <si>
    <t>生态效益指标</t>
  </si>
  <si>
    <t>满意度指标</t>
  </si>
  <si>
    <t>服务对象满意度指标</t>
  </si>
  <si>
    <t>长期绩效目标2</t>
  </si>
  <si>
    <t>…</t>
  </si>
  <si>
    <t>年度绩效目标表</t>
  </si>
  <si>
    <t>前年</t>
  </si>
  <si>
    <t>上年</t>
  </si>
  <si>
    <t>预计当年
实现</t>
  </si>
  <si>
    <t>计划成本</t>
  </si>
  <si>
    <t>728万元</t>
  </si>
  <si>
    <t>≤727.98万元</t>
  </si>
  <si>
    <t>计划指标</t>
  </si>
  <si>
    <r>
      <rPr>
        <sz val="12"/>
        <color theme="1"/>
        <rFont val="仿宋_GB2312"/>
        <charset val="134"/>
      </rPr>
      <t xml:space="preserve"> </t>
    </r>
    <r>
      <rPr>
        <sz val="9"/>
        <color theme="1"/>
        <rFont val="仿宋_GB2312"/>
        <charset val="134"/>
      </rPr>
      <t>在职村干部数量</t>
    </r>
  </si>
  <si>
    <t>150人</t>
  </si>
  <si>
    <r>
      <rPr>
        <sz val="12"/>
        <color theme="1"/>
        <rFont val="仿宋_GB2312"/>
        <charset val="134"/>
      </rPr>
      <t>≥</t>
    </r>
    <r>
      <rPr>
        <sz val="11"/>
        <color theme="1"/>
        <rFont val="仿宋_GB2312"/>
        <charset val="134"/>
      </rPr>
      <t>150人</t>
    </r>
  </si>
  <si>
    <t>离任村干部数量</t>
  </si>
  <si>
    <r>
      <rPr>
        <sz val="11"/>
        <color rgb="FF000000"/>
        <rFont val="Arial"/>
        <charset val="134"/>
      </rPr>
      <t>410</t>
    </r>
    <r>
      <rPr>
        <sz val="11"/>
        <color rgb="FF000000"/>
        <rFont val="仿宋_GB2312"/>
        <charset val="134"/>
      </rPr>
      <t>人</t>
    </r>
  </si>
  <si>
    <r>
      <rPr>
        <sz val="12"/>
        <color theme="1"/>
        <rFont val="仿宋_GB2312"/>
        <charset val="134"/>
      </rPr>
      <t>≥</t>
    </r>
    <r>
      <rPr>
        <sz val="11"/>
        <color rgb="FF000000"/>
        <rFont val="Arial"/>
        <charset val="134"/>
      </rPr>
      <t>410</t>
    </r>
    <r>
      <rPr>
        <sz val="11"/>
        <color rgb="FF000000"/>
        <rFont val="仿宋_GB2312"/>
        <charset val="134"/>
      </rPr>
      <t>人</t>
    </r>
  </si>
  <si>
    <t>十佳村支书数量</t>
  </si>
  <si>
    <r>
      <rPr>
        <sz val="12"/>
        <color theme="1"/>
        <rFont val="仿宋_GB2312"/>
        <charset val="134"/>
      </rPr>
      <t>4</t>
    </r>
    <r>
      <rPr>
        <sz val="11"/>
        <color theme="1"/>
        <rFont val="仿宋_GB2312"/>
        <charset val="134"/>
      </rPr>
      <t>个</t>
    </r>
  </si>
  <si>
    <r>
      <rPr>
        <sz val="12"/>
        <color theme="1"/>
        <rFont val="仿宋_GB2312"/>
        <charset val="134"/>
      </rPr>
      <t>=4</t>
    </r>
    <r>
      <rPr>
        <sz val="11"/>
        <color theme="1"/>
        <rFont val="仿宋_GB2312"/>
        <charset val="134"/>
      </rPr>
      <t>个</t>
    </r>
  </si>
  <si>
    <r>
      <rPr>
        <sz val="12"/>
        <color theme="1"/>
        <rFont val="仿宋_GB2312"/>
        <charset val="134"/>
      </rPr>
      <t>代理账务</t>
    </r>
    <r>
      <rPr>
        <sz val="11"/>
        <color theme="1"/>
        <rFont val="仿宋_GB2312"/>
        <charset val="134"/>
      </rPr>
      <t>村</t>
    </r>
    <r>
      <rPr>
        <sz val="9"/>
        <color theme="1"/>
        <rFont val="仿宋_GB2312"/>
        <charset val="134"/>
      </rPr>
      <t>社区数量</t>
    </r>
  </si>
  <si>
    <r>
      <rPr>
        <sz val="12"/>
        <color theme="1"/>
        <rFont val="仿宋_GB2312"/>
        <charset val="134"/>
      </rPr>
      <t>39</t>
    </r>
    <r>
      <rPr>
        <sz val="11"/>
        <color theme="1"/>
        <rFont val="仿宋_GB2312"/>
        <charset val="134"/>
      </rPr>
      <t>个</t>
    </r>
  </si>
  <si>
    <r>
      <rPr>
        <sz val="12"/>
        <color theme="1"/>
        <rFont val="仿宋_GB2312"/>
        <charset val="134"/>
      </rPr>
      <t>=39</t>
    </r>
    <r>
      <rPr>
        <sz val="11"/>
        <color theme="1"/>
        <rFont val="仿宋_GB2312"/>
        <charset val="134"/>
      </rPr>
      <t>个</t>
    </r>
  </si>
  <si>
    <t>村干部工资到位率</t>
  </si>
  <si>
    <t>行业指标</t>
  </si>
  <si>
    <t>代理记账完成率</t>
  </si>
  <si>
    <t>完成时间</t>
  </si>
  <si>
    <t>12月底</t>
  </si>
  <si>
    <t>村干部待遇</t>
  </si>
  <si>
    <t>得到保障</t>
  </si>
  <si>
    <t>农村账务管理</t>
  </si>
  <si>
    <t>规范化</t>
  </si>
  <si>
    <t>村民和村干部满意度</t>
  </si>
  <si>
    <r>
      <rPr>
        <sz val="12"/>
        <color theme="1"/>
        <rFont val="Arial"/>
        <charset val="134"/>
      </rPr>
      <t>≥</t>
    </r>
    <r>
      <rPr>
        <sz val="12"/>
        <color theme="1"/>
        <rFont val="仿宋_GB2312"/>
        <charset val="134"/>
      </rPr>
      <t>95%</t>
    </r>
  </si>
  <si>
    <t>……　</t>
  </si>
  <si>
    <t>各部门按照职能与事业规划，制定适合自己部门的活动经费管理办法。</t>
  </si>
  <si>
    <t>新闻宣传:融媒体宣传费8万元，随州日报等宣传费3万元</t>
  </si>
  <si>
    <t>转移支付40.8万元，拨各学校工作经费10万元</t>
  </si>
  <si>
    <t>各部门按照职能与事业规划，制定适合自己部门的活动经费管理办法</t>
  </si>
  <si>
    <t>61.8万元</t>
  </si>
  <si>
    <t>≤61.8万元</t>
  </si>
  <si>
    <t>新闻宣传次数</t>
  </si>
  <si>
    <t>8次</t>
  </si>
  <si>
    <r>
      <rPr>
        <sz val="12"/>
        <rFont val="仿宋_GB2312"/>
        <charset val="134"/>
      </rPr>
      <t>≥</t>
    </r>
    <r>
      <rPr>
        <sz val="11"/>
        <rFont val="仿宋_GB2312"/>
        <charset val="134"/>
      </rPr>
      <t>8次</t>
    </r>
  </si>
  <si>
    <t>补助学校数量</t>
  </si>
  <si>
    <t>5个</t>
  </si>
  <si>
    <t>＝5个</t>
  </si>
  <si>
    <t>新闻宣传覆盖率</t>
  </si>
  <si>
    <r>
      <rPr>
        <sz val="12"/>
        <color theme="1"/>
        <rFont val="仿宋_GB2312"/>
        <charset val="134"/>
      </rPr>
      <t>≥</t>
    </r>
    <r>
      <rPr>
        <sz val="9"/>
        <color theme="1"/>
        <rFont val="仿宋_GB2312"/>
        <charset val="134"/>
      </rPr>
      <t>95%</t>
    </r>
  </si>
  <si>
    <t>教育资金到位率</t>
  </si>
  <si>
    <t>=100%</t>
  </si>
  <si>
    <t>部门拨款保障运转</t>
  </si>
  <si>
    <t>相关部门满意度</t>
  </si>
  <si>
    <t>根据鄂营商办发〔2022〕3号文件《2022年全省营商环境评价工作方案》</t>
  </si>
  <si>
    <t>惠企利民,营造良好的营商环境。</t>
  </si>
  <si>
    <t>1、办公设备维修1万元 ；2、房屋零星维修1.5万元；3、A4打印纸10箱*180元/箱=0.18万元、硒鼓10支*80元/支=0.08万元、文件袋200*2元/个=0.04万元、文件盒100*10元/个=0.1万元</t>
  </si>
  <si>
    <t>奖励企业2家*30万元，</t>
  </si>
  <si>
    <t>优化营商环境:根据日常工作情况，召开营商环境推进会场地租赁6*5000元/次=3万元、动员会1*6000=0.6万元、指标评价培训辅导1*20000元/次=2万元，宣传费5万元：印刷发宣传资料1万元，做宣传牌2万元，差旅费2万元</t>
  </si>
  <si>
    <t>营造良好的营商环境</t>
  </si>
  <si>
    <t>73.5万元</t>
  </si>
  <si>
    <r>
      <rPr>
        <sz val="12"/>
        <color theme="1"/>
        <rFont val="仿宋_GB2312"/>
        <charset val="134"/>
      </rPr>
      <t>≤73.5</t>
    </r>
    <r>
      <rPr>
        <sz val="12"/>
        <color theme="1"/>
        <rFont val="仿宋_GB2312"/>
        <charset val="134"/>
      </rPr>
      <t>万元</t>
    </r>
  </si>
  <si>
    <t>优化营商环境宣传次数</t>
  </si>
  <si>
    <r>
      <rPr>
        <sz val="12"/>
        <color theme="1"/>
        <rFont val="仿宋_GB2312"/>
        <charset val="134"/>
      </rPr>
      <t xml:space="preserve">	20</t>
    </r>
    <r>
      <rPr>
        <sz val="12"/>
        <color theme="1"/>
        <rFont val="宋体"/>
        <charset val="134"/>
      </rPr>
      <t>次</t>
    </r>
  </si>
  <si>
    <r>
      <rPr>
        <sz val="12"/>
        <color theme="1"/>
        <rFont val="仿宋_GB2312"/>
        <charset val="134"/>
      </rPr>
      <t xml:space="preserve">	</t>
    </r>
    <r>
      <rPr>
        <sz val="12"/>
        <color theme="1"/>
        <rFont val="仿宋_GB2312"/>
        <charset val="134"/>
      </rPr>
      <t>≥20次</t>
    </r>
  </si>
  <si>
    <t>便民大厅数量</t>
  </si>
  <si>
    <r>
      <rPr>
        <sz val="12"/>
        <color theme="1"/>
        <rFont val="仿宋_GB2312"/>
        <charset val="134"/>
      </rPr>
      <t>1</t>
    </r>
    <r>
      <rPr>
        <sz val="12"/>
        <color theme="1"/>
        <rFont val="宋体"/>
        <charset val="134"/>
      </rPr>
      <t>个</t>
    </r>
  </si>
  <si>
    <t>=1个</t>
  </si>
  <si>
    <t>奖励企业数量</t>
  </si>
  <si>
    <r>
      <rPr>
        <sz val="12"/>
        <color theme="1"/>
        <rFont val="仿宋_GB2312"/>
        <charset val="134"/>
      </rPr>
      <t>2</t>
    </r>
    <r>
      <rPr>
        <sz val="12"/>
        <color theme="1"/>
        <rFont val="宋体"/>
        <charset val="134"/>
      </rPr>
      <t>家</t>
    </r>
  </si>
  <si>
    <t>=2家</t>
  </si>
  <si>
    <t>培训人数</t>
  </si>
  <si>
    <t>263个</t>
  </si>
  <si>
    <t>≥200个</t>
  </si>
  <si>
    <t>优化营商环境宣传完成率</t>
  </si>
  <si>
    <t>≥98%</t>
  </si>
  <si>
    <t>便民大厅工作经费保障率</t>
  </si>
  <si>
    <t>奖励企业到位率</t>
  </si>
  <si>
    <t>培训人完成率</t>
  </si>
  <si>
    <t>12底</t>
  </si>
  <si>
    <t>营商环境</t>
  </si>
  <si>
    <t>明显优化</t>
  </si>
  <si>
    <t xml:space="preserve">市场主体满意度 </t>
  </si>
  <si>
    <t>卫生院工作经费，疫情防控常态化管理，加强医疗安全、医疗质量管理，完善新农合管理</t>
  </si>
  <si>
    <t>农业技术推广中心工作经费：农技助力脱贫攻坚衔接乡村振兴，秋冬播等</t>
  </si>
  <si>
    <t>市场监督所经市场监督所正常运转，规范市场管理、发挥工商、质监监、知识产权、物价、消委会等职能</t>
  </si>
  <si>
    <t>兽医站工作经费：动物疫病预防和诊疗服务、畜禽生产技术指导、重大动物疫病防治</t>
  </si>
  <si>
    <t>财政所工作经费：国库和专户财务收支业务有序办理，预算决算编制，政府会计核算监督</t>
  </si>
  <si>
    <t>派出所工作经费：维护治安秩序，预防犯罪，服务群众</t>
  </si>
  <si>
    <t>国土资源所工作：宣传贯彻土地政策法规，开展耕地保护，土地资源调查登记管理，国土资源巡查执法</t>
  </si>
  <si>
    <t>易肇事精神病救治：易肇事精神病救治人员40个*0.6万元。</t>
  </si>
  <si>
    <t>102万元</t>
  </si>
  <si>
    <t>≤102万元</t>
  </si>
  <si>
    <t>拨款部门数量</t>
  </si>
  <si>
    <t>7个</t>
  </si>
  <si>
    <r>
      <rPr>
        <sz val="12"/>
        <color theme="1"/>
        <rFont val="Arial"/>
        <charset val="134"/>
      </rPr>
      <t>≥7</t>
    </r>
    <r>
      <rPr>
        <sz val="12"/>
        <color theme="1"/>
        <rFont val="仿宋_GB2312"/>
        <charset val="134"/>
      </rPr>
      <t>个</t>
    </r>
  </si>
  <si>
    <t>易肇事精神病人数</t>
  </si>
  <si>
    <t>40个</t>
  </si>
  <si>
    <t>≥40个</t>
  </si>
  <si>
    <t>部门运转良好率</t>
  </si>
  <si>
    <t>易肇事精神病人救治率</t>
  </si>
  <si>
    <t>≥60%</t>
  </si>
  <si>
    <t>精神病人易肇事</t>
  </si>
  <si>
    <t>得到下降</t>
  </si>
  <si>
    <t>部门拨款运转</t>
  </si>
  <si>
    <r>
      <rPr>
        <sz val="12"/>
        <color theme="1"/>
        <rFont val="仿宋_GB2312"/>
        <charset val="134"/>
      </rPr>
      <t>≥</t>
    </r>
    <r>
      <rPr>
        <sz val="11"/>
        <color theme="1"/>
        <rFont val="仿宋_GB2312"/>
        <charset val="134"/>
      </rPr>
      <t>95%</t>
    </r>
  </si>
  <si>
    <t>防汛抗旱、农业生产、农村公路、水利事务及乡村合作公司管理。</t>
  </si>
  <si>
    <t>防汛抗旱相关工作。防汛抗旱用车8700元、公务招待费6960元、防汛宣传条幅、水利管理台账制作费用5440元，合计21100元；防汛物资采购，头灯50个*80元/个=4000元、抢险衣物50套*130元/套=6500元、防雨布800㎡*10元/㎡=8000元、编织袋6200个*1元/个=6200元、铁锹50把*35元/把=1750元、铁镐50把*55元/把=2750元、雨衣雨鞋50套*170元/套=8500元、警示牌10个*50元/个=500元，合计38200元；徐店泵站取水用电10万元。共计159300元。）</t>
  </si>
  <si>
    <t>农业生产监管以及技术支持等相关工作。农村农业生产种植检查工作用车6200元、农业安全生产宣传横幅制作9440元，合计15640元；农业生产技术培训2次*8500元/次=17000元、生活费238人*20元/人=4760元，购置小麦种子20000斤*3元/斤=6万元，油菜种子4000斤*10元＝4万元，旋耕费8万元。</t>
  </si>
  <si>
    <t>农村公路事务管理：1、农村公路扩建新建改建调研以及审计等工作产生的相关费用，农村公路新建扩建核查审计等工作用车11270元、公务招待费7850元、新建扩建路段临时标牌制作费2880元、农村公路项目规划审计等报告费用10000元，合计32000元。 2、根据市场化运作，村级公路维修费用20万元; 3、公路建设占地补偿14.25万元（十马线占地补偿78579元/年；余泉线占地补偿63921元/年)</t>
  </si>
  <si>
    <t>塘堰、河坝、泵站维修工程：1、清理渠道4公里*2.5万元/公里=10万元；2、农村小型水利工程监理费22万元</t>
  </si>
  <si>
    <t>34个乡村合作公司管理费10.2万元</t>
  </si>
  <si>
    <t>2208.22万元</t>
  </si>
  <si>
    <r>
      <rPr>
        <sz val="12"/>
        <color theme="1"/>
        <rFont val="Arial"/>
        <charset val="134"/>
      </rPr>
      <t>≤</t>
    </r>
    <r>
      <rPr>
        <sz val="12"/>
        <color theme="1"/>
        <rFont val="仿宋_GB2312"/>
        <charset val="134"/>
      </rPr>
      <t>2175.22万元</t>
    </r>
  </si>
  <si>
    <t>奖励高管个人</t>
  </si>
  <si>
    <t>5人</t>
  </si>
  <si>
    <t>=5人</t>
  </si>
  <si>
    <t>基础设施配套投资奖励企业</t>
  </si>
  <si>
    <t>2个</t>
  </si>
  <si>
    <t>≥2个</t>
  </si>
  <si>
    <t>扶持中小企业发展</t>
  </si>
  <si>
    <t>3个</t>
  </si>
  <si>
    <r>
      <rPr>
        <sz val="12"/>
        <color theme="1"/>
        <rFont val="Arial"/>
        <charset val="134"/>
      </rPr>
      <t>≥</t>
    </r>
    <r>
      <rPr>
        <sz val="12"/>
        <color theme="1"/>
        <rFont val="仿宋_GB2312"/>
        <charset val="134"/>
      </rPr>
      <t>3个</t>
    </r>
  </si>
  <si>
    <t>奖励高管个人到位率</t>
  </si>
  <si>
    <t>基础设施配套投资奖励企业到位率</t>
  </si>
  <si>
    <t>扶持中小企业发展资金到位率</t>
  </si>
  <si>
    <t>促进了区域经济发展</t>
  </si>
  <si>
    <t>明显提高</t>
  </si>
  <si>
    <t>企业满意度</t>
  </si>
  <si>
    <t>≥95%</t>
  </si>
  <si>
    <t>主要用于独生子女保健费、计划生育意外伤害保险费、创建卫生城市宣传费、病媒生物防治费用、义务献血补贴费用等</t>
  </si>
  <si>
    <t>依据《湖北省人口与计划生育条例》第34条：独生子女满14岁一次性发放独生子女保健费不低于0.15万元，共计15人*0.15万元/人=2.25万元</t>
  </si>
  <si>
    <t>提供公益性的公共卫生干预措施，主要起疾病预防控制作用，灭虫药4000元、防疫物资：消杀物品酒精6元／瓶＊200瓶＝1200元，消杀物品免洗手消毒液6元／瓶＊200瓶＝1200元，消杀物品稳定二氧化氯消毒液200元／桶＊20桶＝4000元，防疫物资口罩20000个＊0.3元／个＝6000元，疫情流调信息排查补贴3600元，小计20000元，依据广创卫办【2022】1号文件，共2个社区：2*1.5万元/社区=3万元</t>
  </si>
  <si>
    <t>计划生育意外伤害保险费：依据广水市计划生育协会【2022】2号文件：186户*100元/户=1.86万元</t>
  </si>
  <si>
    <t>创建卫生城市宣传费：固定宣传栏8个*3000元/个=2.4万元、宣传折页20000*0.8元/份=1.6万元</t>
  </si>
  <si>
    <t>依据《市人民政府办公室关于进一步加强无偿献血工作的通知》：15人*0.1万元/人=1.5万元</t>
  </si>
  <si>
    <t>个体经营者、城镇无业居民、农村居民的独生子女保健费，由户籍所在地县区财政列入计划生育事业经费预算，并及时足额拨付资金，由镇办政府按季度或年度发放。政府购买灭虫药、防疫物资，提供公益性的公共卫生干预措施，起到疾病预防控制作用。</t>
  </si>
  <si>
    <t>13.11万元</t>
  </si>
  <si>
    <r>
      <rPr>
        <sz val="12"/>
        <color theme="1"/>
        <rFont val="仿宋_GB2312"/>
        <charset val="134"/>
      </rPr>
      <t>≤13.11</t>
    </r>
    <r>
      <rPr>
        <sz val="12"/>
        <color theme="1"/>
        <rFont val="仿宋_GB2312"/>
        <charset val="134"/>
      </rPr>
      <t>万元</t>
    </r>
  </si>
  <si>
    <t>计划生育奖励人数</t>
  </si>
  <si>
    <t>15人</t>
  </si>
  <si>
    <r>
      <rPr>
        <sz val="12"/>
        <color theme="1"/>
        <rFont val="仿宋_GB2312"/>
        <charset val="134"/>
      </rPr>
      <t>≥</t>
    </r>
    <r>
      <rPr>
        <sz val="11"/>
        <color theme="1"/>
        <rFont val="仿宋_GB2312"/>
        <charset val="134"/>
      </rPr>
      <t>15人</t>
    </r>
  </si>
  <si>
    <t>计划生育意外伤害保险户数</t>
  </si>
  <si>
    <t>186户</t>
  </si>
  <si>
    <r>
      <rPr>
        <sz val="12"/>
        <color theme="1"/>
        <rFont val="仿宋_GB2312"/>
        <charset val="134"/>
      </rPr>
      <t>≥</t>
    </r>
    <r>
      <rPr>
        <sz val="11"/>
        <color theme="1"/>
        <rFont val="仿宋_GB2312"/>
        <charset val="134"/>
      </rPr>
      <t>186户</t>
    </r>
  </si>
  <si>
    <t>创建卫生城市宣传次数</t>
  </si>
  <si>
    <t>20次</t>
  </si>
  <si>
    <r>
      <rPr>
        <sz val="12"/>
        <color theme="1"/>
        <rFont val="仿宋_GB2312"/>
        <charset val="134"/>
      </rPr>
      <t>≥</t>
    </r>
    <r>
      <rPr>
        <sz val="11"/>
        <color theme="1"/>
        <rFont val="仿宋_GB2312"/>
        <charset val="134"/>
      </rPr>
      <t>20次</t>
    </r>
  </si>
  <si>
    <t>义务献血人数</t>
  </si>
  <si>
    <t>计划生育奖励发放率</t>
  </si>
  <si>
    <t>100%</t>
  </si>
  <si>
    <t>计划生育意外伤害保险完成率</t>
  </si>
  <si>
    <t>创建卫生城市宣传达标率</t>
  </si>
  <si>
    <t>95%</t>
  </si>
  <si>
    <t>义务献血完成率</t>
  </si>
  <si>
    <t>计划生育奖励保障民生</t>
  </si>
  <si>
    <t>有效保障</t>
  </si>
  <si>
    <t>卫生城市达标率</t>
  </si>
  <si>
    <t>受益群众满意度</t>
  </si>
  <si>
    <t>保障退役军人、养老机构、殡葬管理费用。</t>
  </si>
  <si>
    <t>退役军人费用：1、退役军人春节慰问25人*800元/人=2万元
2、退役军人八一慰问35*800元/人=2.8万元
3、退役接访费用3万元（一年5次，车费5*2000元/次=1万元，生活费40人*100元/天*5次=2万元）
4、退役军人就业创业培训8万元（场地租金8000元/次*8次+讲师2000元/次*8次=8万元）
5、退役军人补贴5人*2万元＝10万元</t>
  </si>
  <si>
    <t>社区养老服务：拨福利院8名*3.12万元=24.96万元工作人员工资</t>
  </si>
  <si>
    <t>殡葬管理费用：1、殡葬服务中心管理费5万元
2、殡葬管理奖励六个村6*10000元/村=6万元
3、宣传费5.6万元：横幅120条*150元/条=1.8万元、宣传牌15块*1200元/块=1.8万元、宣传资料20000份*1元=2万元</t>
  </si>
  <si>
    <t>保障养老机构、殡葬管理、退役军人费用。</t>
  </si>
  <si>
    <t>67.4万元</t>
  </si>
  <si>
    <r>
      <rPr>
        <sz val="12"/>
        <color theme="1"/>
        <rFont val="仿宋_GB2312"/>
        <charset val="134"/>
      </rPr>
      <t>≤67.4</t>
    </r>
    <r>
      <rPr>
        <sz val="12"/>
        <color theme="1"/>
        <rFont val="仿宋_GB2312"/>
        <charset val="134"/>
      </rPr>
      <t>万元</t>
    </r>
  </si>
  <si>
    <t>福利院工作人员数量</t>
  </si>
  <si>
    <t>8人</t>
  </si>
  <si>
    <r>
      <rPr>
        <sz val="12"/>
        <rFont val="仿宋_GB2312"/>
        <charset val="134"/>
      </rPr>
      <t>≥</t>
    </r>
    <r>
      <rPr>
        <sz val="11"/>
        <rFont val="仿宋_GB2312"/>
        <charset val="134"/>
      </rPr>
      <t>8人</t>
    </r>
  </si>
  <si>
    <t>退役军人创业培训次数</t>
  </si>
  <si>
    <r>
      <rPr>
        <sz val="12"/>
        <color theme="1"/>
        <rFont val="仿宋_GB2312"/>
        <charset val="134"/>
      </rPr>
      <t>≥</t>
    </r>
    <r>
      <rPr>
        <sz val="11"/>
        <color theme="1"/>
        <rFont val="仿宋_GB2312"/>
        <charset val="134"/>
      </rPr>
      <t>8次</t>
    </r>
  </si>
  <si>
    <t>慰问退役军人人数</t>
  </si>
  <si>
    <t>35人</t>
  </si>
  <si>
    <r>
      <rPr>
        <sz val="12"/>
        <color theme="1"/>
        <rFont val="仿宋_GB2312"/>
        <charset val="134"/>
      </rPr>
      <t>≥</t>
    </r>
    <r>
      <rPr>
        <sz val="11"/>
        <color theme="1"/>
        <rFont val="仿宋_GB2312"/>
        <charset val="134"/>
      </rPr>
      <t>35人</t>
    </r>
  </si>
  <si>
    <t>慰问退役军人完成率</t>
  </si>
  <si>
    <t>退役军人创业培训完成率</t>
  </si>
  <si>
    <t>社区养老服务资金到位率</t>
  </si>
  <si>
    <t>社会保障和就业率</t>
  </si>
  <si>
    <t>得到提升</t>
  </si>
  <si>
    <t>社会群众对工作满意度</t>
  </si>
  <si>
    <r>
      <rPr>
        <sz val="12"/>
        <color theme="1"/>
        <rFont val="仿宋_GB2312"/>
        <charset val="134"/>
      </rPr>
      <t>≥</t>
    </r>
    <r>
      <rPr>
        <sz val="12"/>
        <color theme="1"/>
        <rFont val="仿宋_GB2312"/>
        <charset val="134"/>
      </rPr>
      <t>98%</t>
    </r>
  </si>
  <si>
    <t>保障征兵、民兵费用</t>
  </si>
  <si>
    <t>武装部基层化建设达标装备：主要用于购买武装部基层化建设达标费用3万元：14人物资装备器材（盾牌、求生衣、帽子、手电筒等）14人*1000元/人=1.4万元，资料档案盒200个*20元/人=0.4万元、制度牌10*800元/块=0.8万元、旗子挂图0.2万元、宣传资料500*4元/份=0.2万元</t>
  </si>
  <si>
    <t>1、2022年大学生入伍奖励4人*10000元/人=4万元
2、征兵奖励六个村6*10000元/村=6万元
3、征兵宣传费2万元：横幅26条*150元/条*2次=0.78万元、入伍宣传牌5块*1200元/块*2次=1.2万元
4、征兵回访差旅费1万元，购置慰问品费用0.5万元</t>
  </si>
  <si>
    <t>民兵训练费用：1、民兵训练服装120套*400元/套=4.8万元
2、民兵体检费用200元/人*120人=2.4万元
3、民兵训练生活费120人*40元/人*3天=1.44万元</t>
  </si>
  <si>
    <t>保障征兵、民兵。</t>
  </si>
  <si>
    <t>25.14万元</t>
  </si>
  <si>
    <r>
      <rPr>
        <sz val="12"/>
        <color theme="1"/>
        <rFont val="仿宋_GB2312"/>
        <charset val="134"/>
      </rPr>
      <t>≤25.14</t>
    </r>
    <r>
      <rPr>
        <sz val="12"/>
        <color theme="1"/>
        <rFont val="仿宋_GB2312"/>
        <charset val="134"/>
      </rPr>
      <t>万元</t>
    </r>
  </si>
  <si>
    <t>规范化民兵训练人数</t>
  </si>
  <si>
    <t>120人</t>
  </si>
  <si>
    <r>
      <rPr>
        <sz val="11"/>
        <color theme="1"/>
        <rFont val="仿宋_GB2312"/>
        <charset val="134"/>
      </rPr>
      <t>≥12</t>
    </r>
    <r>
      <rPr>
        <sz val="11"/>
        <color theme="1"/>
        <rFont val="仿宋_GB2312"/>
        <charset val="134"/>
      </rPr>
      <t>0人</t>
    </r>
  </si>
  <si>
    <t>大学生入伍奖励人数</t>
  </si>
  <si>
    <t>3人</t>
  </si>
  <si>
    <r>
      <rPr>
        <sz val="11"/>
        <color theme="1"/>
        <rFont val="仿宋_GB2312"/>
        <charset val="134"/>
      </rPr>
      <t>≥3</t>
    </r>
    <r>
      <rPr>
        <sz val="11"/>
        <color theme="1"/>
        <rFont val="仿宋_GB2312"/>
        <charset val="134"/>
      </rPr>
      <t>人</t>
    </r>
  </si>
  <si>
    <t>培训规范达标率</t>
  </si>
  <si>
    <t>大学生入伍奖励完成率</t>
  </si>
  <si>
    <t>营造浓郁爱国主义氛围</t>
  </si>
  <si>
    <t>意识提高</t>
  </si>
  <si>
    <t>群众满意度</t>
  </si>
  <si>
    <r>
      <rPr>
        <sz val="12"/>
        <color theme="1"/>
        <rFont val="仿宋_GB2312"/>
        <charset val="134"/>
      </rPr>
      <t>≥</t>
    </r>
    <r>
      <rPr>
        <sz val="11"/>
        <color theme="1"/>
        <rFont val="仿宋_GB2312"/>
        <charset val="134"/>
      </rPr>
      <t>98%</t>
    </r>
  </si>
  <si>
    <t>水资源河沙治理、河流巡查、污水防治、秸秆禁烧、人居环境整治及森林资源管理。</t>
  </si>
  <si>
    <t>水库水资源以及河沙治理相关工作。水库拆围禁捕调研检查用船费用18500元、小型水库管理巡查用车3250元、公务招待费7750元，巡查台账制作1890元，合计31390元；河沙治理巡查用车7250元、公务招待费7830元、河砂治理宣传条幅海报制作6820元，合计21900元；安全饮用水调查核查用车4820元、公务招待费3780元、安全饮水、保护水源宣传横幅海报制作6810元，合计15410元。共计68700元</t>
  </si>
  <si>
    <t>污水管网检测费用和污水处理费用8万元</t>
  </si>
  <si>
    <t>治理秸秆焚烧：禁止焚烧秸秆宣传条幅海报及倡议书制作12040元、检查用车5850元、宣传车24000元，公务招待费3810元，合计45700元；</t>
  </si>
  <si>
    <t>护林防火以及公益林、生态林监管等相关工作。护林防火巡查用车费55800元、公务招待费5280元、防火演练生活费2次191人*20元/人=3820元、防火宣传横幅海报制作11200元，合计71600元；护林防火物资购置，宣传喇叭40套*250元/套=10000元、风力灭火器检修30台*150元/台=4500元、灭火水枪15套*500元/套=7500元、水枪电池20个*135元/个=2700元、防火马甲100件*70元/件=7000元、宣传马甲80件*15元/件=1200元，合计32900元；公益林、生态林调研核查用车18500元、公务招待费6240元、保护公益林生态林宣传横幅海报制作9860元，合计34600元；野生动物保护宣传品制作9600元、林长制标识牌制作39个*2200元/个=85800元，合计95400元。共计238000元</t>
  </si>
  <si>
    <t>余店政府辖区39个村人居环境整治改善39个*2万元；1、主要用于农村垃圾清运外包一年计划20万元（60个村湾垃圾中转点）
日常零星支出6万元：6次临时清理垃圾6*10000元/次=6万元</t>
  </si>
  <si>
    <t>147.24万元</t>
  </si>
  <si>
    <r>
      <rPr>
        <sz val="12"/>
        <color theme="1"/>
        <rFont val="仿宋_GB2312"/>
        <charset val="134"/>
      </rPr>
      <t>≤</t>
    </r>
    <r>
      <rPr>
        <sz val="11"/>
        <color theme="1"/>
        <rFont val="仿宋_GB2312"/>
        <charset val="134"/>
      </rPr>
      <t>147.24万元</t>
    </r>
  </si>
  <si>
    <t>河流巡查次数</t>
  </si>
  <si>
    <t>300次</t>
  </si>
  <si>
    <r>
      <rPr>
        <sz val="12"/>
        <color theme="1"/>
        <rFont val="仿宋_GB2312"/>
        <charset val="134"/>
      </rPr>
      <t>≥</t>
    </r>
    <r>
      <rPr>
        <sz val="11"/>
        <color theme="1"/>
        <rFont val="仿宋_GB2312"/>
        <charset val="134"/>
      </rPr>
      <t>300次</t>
    </r>
  </si>
  <si>
    <t>管理水库数量</t>
  </si>
  <si>
    <t>3口</t>
  </si>
  <si>
    <t>＝3口</t>
  </si>
  <si>
    <t>秸秆禁烧宣传次数</t>
  </si>
  <si>
    <t>森林防火物资</t>
  </si>
  <si>
    <t>234件</t>
  </si>
  <si>
    <r>
      <rPr>
        <sz val="12"/>
        <color theme="1"/>
        <rFont val="仿宋_GB2312"/>
        <charset val="134"/>
      </rPr>
      <t>≥</t>
    </r>
    <r>
      <rPr>
        <sz val="11"/>
        <color theme="1"/>
        <rFont val="仿宋_GB2312"/>
        <charset val="134"/>
      </rPr>
      <t>234件</t>
    </r>
  </si>
  <si>
    <t>人居环境整治村数量</t>
  </si>
  <si>
    <t>39个</t>
  </si>
  <si>
    <t>＝39个</t>
  </si>
  <si>
    <t>河流巡查任务完成率</t>
  </si>
  <si>
    <t>秸秆禁烧宣传覆盖率</t>
  </si>
  <si>
    <t>98%%</t>
  </si>
  <si>
    <r>
      <rPr>
        <sz val="12"/>
        <color theme="1"/>
        <rFont val="仿宋_GB2312"/>
        <charset val="134"/>
      </rPr>
      <t>≥</t>
    </r>
    <r>
      <rPr>
        <sz val="9"/>
        <color theme="1"/>
        <rFont val="仿宋_GB2312"/>
        <charset val="134"/>
      </rPr>
      <t>98%</t>
    </r>
  </si>
  <si>
    <t>森林火灾率</t>
  </si>
  <si>
    <r>
      <rPr>
        <sz val="12"/>
        <color theme="1"/>
        <rFont val="仿宋_GB2312"/>
        <charset val="134"/>
      </rPr>
      <t>≤</t>
    </r>
    <r>
      <rPr>
        <sz val="9"/>
        <color theme="1"/>
        <rFont val="仿宋_GB2312"/>
        <charset val="134"/>
      </rPr>
      <t>5%</t>
    </r>
  </si>
  <si>
    <t>人居环境整治达标率</t>
  </si>
  <si>
    <t>优化</t>
  </si>
  <si>
    <t>农林生态</t>
  </si>
  <si>
    <t>优化提升</t>
  </si>
  <si>
    <t>公众满意度</t>
  </si>
  <si>
    <r>
      <rPr>
        <sz val="12"/>
        <color theme="1"/>
        <rFont val="Arial"/>
        <charset val="134"/>
      </rPr>
      <t>≥</t>
    </r>
    <r>
      <rPr>
        <sz val="12"/>
        <color theme="1"/>
        <rFont val="仿宋_GB2312"/>
        <charset val="134"/>
      </rPr>
      <t>98%</t>
    </r>
  </si>
  <si>
    <t>文明创建，党建，责任目标考核，综治考核均达标</t>
  </si>
  <si>
    <t>档案管理：1、档案整理外包委托费5万元/年
2、档案录入系统加班人员工资5人*40元/人/天*75天=1.5万元
3、档案整理扫描费用5人*70元/人/天*70天=2.45万元</t>
  </si>
  <si>
    <t>文明单位：文明单位创建宣传10000元，交流考察学习10000元，服装20000元，印刷20000元，</t>
  </si>
  <si>
    <t>红色革命教育活动：租车2次*5000元/次，就餐2次*2500元/次，讲解2次*2000元/次；3、专题学习资料及宣传费：5000元,党员教育学习1万元，其他费用5000元,文明实践所管理费2.16万元</t>
  </si>
  <si>
    <t>信访维稳：1、处理上访人员事件20次，维稳信息费20*1000元/人=2万元 2、维稳会议费及信访宣传费5.3万元（a.组织跨县、市、区、各乡镇、办理处学习，人员30人，一年两次，资料费5000元、车费30人*150元/次*2次、生活费30人*100元/天*2次，计2万元;b.租赁流动车辆滚动宣传信访相关内容5次*600元/天=0.3万元;c.重点路段做大型广告牌3*8000元/块=2.4万元；d.宣传横幅40*150元/条=0.6万元） 3、拨付派出所维稳经费24万元（a.协警4名*2800元/月*12月=13.44万元;b.办公经费2万元/年;c.1辆警车8万元：每天巡逻出警油费4800元/月*12月=5.76万元、维修费用1.8万元/年；d.服装10*1000元/套=1万元） 4、进京进汉维稳差旅费9.6万元（a.每年市政法委安排到北京例行维稳值班20天3.6万元；b.到北京、武汉出差维稳涉访人员车费6万元（含包车费）、生活费5人*100元/人*70天、住宿费500元/天*5人*40天+300元/人*5人*30天） 5、重大敏感时间节点（全国两会、省两会、随州两会等）期间维稳差旅费3.6万元（生活费3人*100元/人/天*30天=0.9万元、住宿费3人*300元/人/天*30天=2.7万元） 6、维稳慰问费6万元（涉稳家庭困难人员慰问120*500元/人=6万元）</t>
  </si>
  <si>
    <t>法治宣传和普法教育：1、宣传资料0.75万元：宣传横幅10*150元/条=0.15万元、宣传单30000*0.2元/份=0.6万元 2、租赁宣传车及音响2*1000元/次=0.2万元 3、下基层差旅费1万元：交通费补助20人*5天*40元/人/天=0.4万元、伙食补助20人*5天*60元/人/天=0.6万元 4、拨付司法所经费3万） 5、报刊订阅、法制宣传3万元（a.订阅报刊5类*2000元/年=1万元；b.法治文化进社区演出活动5*4000元/次=2万元）</t>
  </si>
  <si>
    <t>聘请法律顾问服务费8万元/年</t>
  </si>
  <si>
    <t>反邪教组织工作：1、宣传资料1.05万元：宣传横幅10*150元/条=0.15万元、宣传手册3000*3元/份=0.9万元 2、租赁宣传车及音响2*500元/次=0.1万元 3、下基层差旅费0.35万元：交通费补助5人*10天*40元/人/天=0.2万元、伙食补助5人*10天*30元/人/天=0.15万元</t>
  </si>
  <si>
    <t>扫黑除恶：1、印通告公告4种*500份*5元=1万元 2、宣传警示牌50*200元/块=1万，宣传单4000*0.5元/份=0.2万元，宣传手册3000*3元/份=0.9万元，横幅50*100元/条=0.5万元 3、租赁宣传车及音响6*500元/次=0.3万元 4、媒体宣传费2万元（电视台新闻媒体3*5000元/次=1.5万元、报刊0.5万元）</t>
  </si>
  <si>
    <t>反诈工作：1、宣传资料1.05万元：宣传横幅10*150元/条=0.15万元、宣传手册3000*3元/份=0.9万元 2、租赁宣传车及音响2*500元/次=0.1万元 3、下基层差旅费0.35万元：交通费补助5人*10天*40元/人/天=0.2万元、伙食补助5人*10天*30元/人/天=0.15万元</t>
  </si>
  <si>
    <t>党建：党报党刊150份*400元=6万元，学习资料1000本*40元=4万元</t>
  </si>
  <si>
    <t>114.16万元</t>
  </si>
  <si>
    <t>≤114.16万元</t>
  </si>
  <si>
    <t>创建先进党支部</t>
  </si>
  <si>
    <t>1个</t>
  </si>
  <si>
    <t>创建文明单位</t>
  </si>
  <si>
    <t>创建维稳先进单位</t>
  </si>
  <si>
    <t>创建先进党支部层级</t>
  </si>
  <si>
    <t>市级</t>
  </si>
  <si>
    <t>创建维稳先进单位层级</t>
  </si>
  <si>
    <t>创建文明单位层级</t>
  </si>
  <si>
    <t>提高组织战斗力</t>
  </si>
  <si>
    <t>提高职能水平</t>
  </si>
  <si>
    <t>维护社会稳定</t>
  </si>
  <si>
    <t>单位职工满意度</t>
  </si>
  <si>
    <t>防火隔离带，防洪工程，防汛物资储备，主要用于监督企业生产安全等</t>
  </si>
  <si>
    <t>自然灾害应急救援：1、主要用于消防隐患排查整治12万元
2、主要用于消防宣传2万元（宣传单5000*0.8元/份=0.4万元、宣传牌8*750元/块=0.6万元、宣传车10*1000元/次=1万元）</t>
  </si>
  <si>
    <t>处理突发事件准备金</t>
  </si>
  <si>
    <t>安全生产：安全生产隐患排查等外包包干一年6万，宣传册2元/份*10000份=2万元、大宣传牌10*1700=1.7万元、宣传横幅20*150元/条=3000元，安全隐患整改6处*2万元＝12万元，交通安全指示100处*1000元＝10万元</t>
  </si>
  <si>
    <t>防火隔离带，防洪工程，防汛物资储备及安全生产</t>
  </si>
  <si>
    <t>66万元</t>
  </si>
  <si>
    <r>
      <rPr>
        <sz val="12"/>
        <color theme="1"/>
        <rFont val="仿宋_GB2312"/>
        <charset val="134"/>
      </rPr>
      <t>≤</t>
    </r>
    <r>
      <rPr>
        <sz val="11"/>
        <color theme="1"/>
        <rFont val="仿宋_GB2312"/>
        <charset val="134"/>
      </rPr>
      <t>66万元</t>
    </r>
  </si>
  <si>
    <t>安全生产隐患治理监管</t>
  </si>
  <si>
    <t>12次</t>
  </si>
  <si>
    <r>
      <rPr>
        <sz val="12"/>
        <color theme="1"/>
        <rFont val="仿宋_GB2312"/>
        <charset val="134"/>
      </rPr>
      <t>≥</t>
    </r>
    <r>
      <rPr>
        <sz val="11"/>
        <color theme="1"/>
        <rFont val="仿宋_GB2312"/>
        <charset val="134"/>
      </rPr>
      <t>12次</t>
    </r>
  </si>
  <si>
    <t>安全生产宣传与教育培训</t>
  </si>
  <si>
    <t>安全事故发生率</t>
  </si>
  <si>
    <r>
      <rPr>
        <sz val="12"/>
        <color theme="1"/>
        <rFont val="仿宋_GB2312"/>
        <charset val="134"/>
      </rPr>
      <t>≤</t>
    </r>
    <r>
      <rPr>
        <sz val="11"/>
        <color theme="1"/>
        <rFont val="仿宋_GB2312"/>
        <charset val="134"/>
      </rPr>
      <t>5%</t>
    </r>
  </si>
  <si>
    <t>安全生产隐患治理排查率</t>
  </si>
  <si>
    <t>降低生产安全事故发生率或减少直接经济损失</t>
  </si>
  <si>
    <t>有所降低</t>
  </si>
  <si>
    <t>本项目包括推进美丽乡村建设，助力脱贫攻坚衔接乡村振兴工作事务管理。</t>
  </si>
  <si>
    <t>乡村振兴管理工作费用。检查督办工作用车费18900元，公务招待费15800元，乡村振兴宣传栏、宣传横幅、宣传展板、艺术字制作费用85300元，乡村振兴项目建议书可行性报告费用35000元，共计15.5万元
经党委会研究一致决定本级所派驻村干部工作补助为110元/周/人，50周，10人，共计5.5万元，因脱贫攻坚下沉社区，大力宣传防反贫政策知识，助力乡村振兴，改善人居环境，</t>
  </si>
  <si>
    <t>81万元</t>
  </si>
  <si>
    <r>
      <rPr>
        <sz val="12"/>
        <color theme="1"/>
        <rFont val="仿宋_GB2312"/>
        <charset val="134"/>
      </rPr>
      <t>≤21</t>
    </r>
    <r>
      <rPr>
        <sz val="12"/>
        <color theme="1"/>
        <rFont val="仿宋_GB2312"/>
        <charset val="134"/>
      </rPr>
      <t>万元</t>
    </r>
  </si>
  <si>
    <t>乡村振兴村数量</t>
  </si>
  <si>
    <t>乡村振兴驻村工作人员</t>
  </si>
  <si>
    <t>10人</t>
  </si>
  <si>
    <t>＝10人</t>
  </si>
  <si>
    <t>乡村振兴监管落实率</t>
  </si>
  <si>
    <t>乡村振兴驻村工作人员到位率</t>
  </si>
  <si>
    <t>发展乡村振兴产业居民生活安定</t>
  </si>
  <si>
    <t>明显提升</t>
  </si>
  <si>
    <t>居民满意度</t>
  </si>
  <si>
    <r>
      <rPr>
        <sz val="12"/>
        <color theme="1"/>
        <rFont val="Arial"/>
        <charset val="134"/>
      </rPr>
      <t>≤</t>
    </r>
    <r>
      <rPr>
        <sz val="12"/>
        <color theme="1"/>
        <rFont val="仿宋_GB2312"/>
        <charset val="134"/>
      </rPr>
      <t>95%</t>
    </r>
  </si>
  <si>
    <t>本项目包括城乡社区生活垃圾以及农作物垃圾清扫转运、集镇环境卫生整治、污水管网建设和污水处理相关事项管理、垃圾中转设施维护养护工作，基层城乡社区公共建筑设施维修维护、道路路面下水道污水井养护维修、道路照明监控公共设施维护维修以及人居环境建设管理工作</t>
  </si>
  <si>
    <t>集镇垃圾清扫清运保洁：1、集镇保洁外包经费40万/年=40万元；2、主要用于集镇公厕及河道管护外包劳务费1.75万元/年；3、垃圾转运至市处理厂45万元</t>
  </si>
  <si>
    <t>集镇建成区管护工作：1、街道补种景观种300株*55元/株=1.65万元；补植绿植草坪300*40元/㎡=1.2万元；规定区域外的树苗补充9850元，年度观摩场地、道路周边修护5950元。共计4.43万元 2、集镇建成区内树苗管护外包劳务费7.85万元/年   3、主要用于百兴广场、3个公厕、路灯等水电费2.5万元/年   4、兴隆南街占地补偿8.6万元/年（据原兴隆乡协议） 5、城建中队人员经费3*12*2500元/月人=9万元</t>
  </si>
  <si>
    <t>道路照明监控公共设施维护维修：镇区及各村主道辅道照明监控设施维修维护以及破损更换所产生的费用。镇区内路灯维修费11900元，LED防水超亮路灯灯泡235元/个*140个=32900元，LED高杆大型照明灯灯泡420元/个*60个=25200元，共计7万元。</t>
  </si>
  <si>
    <t>集镇建成区的环境卫生整治、保洁、管护工作，护生活环境卫生，提高人民生活水平，同时提升本区域形象面貌！</t>
  </si>
  <si>
    <t>126.13万元</t>
  </si>
  <si>
    <t>≤126.13万元</t>
  </si>
  <si>
    <t>城乡社区垃圾清扫清运保洁面积</t>
  </si>
  <si>
    <t>449111平方米</t>
  </si>
  <si>
    <r>
      <rPr>
        <sz val="12"/>
        <color theme="1"/>
        <rFont val="仿宋_GB2312"/>
        <charset val="134"/>
      </rPr>
      <t>≥</t>
    </r>
    <r>
      <rPr>
        <sz val="9"/>
        <color theme="1"/>
        <rFont val="仿宋_GB2312"/>
        <charset val="134"/>
      </rPr>
      <t>449111平方米</t>
    </r>
  </si>
  <si>
    <t>集镇建成区管护工作人数</t>
  </si>
  <si>
    <t>300人</t>
  </si>
  <si>
    <r>
      <rPr>
        <sz val="12"/>
        <color theme="1"/>
        <rFont val="仿宋_GB2312"/>
        <charset val="134"/>
      </rPr>
      <t>≥</t>
    </r>
    <r>
      <rPr>
        <sz val="9"/>
        <color theme="1"/>
        <rFont val="仿宋_GB2312"/>
        <charset val="134"/>
      </rPr>
      <t>300人</t>
    </r>
  </si>
  <si>
    <t>道路照明路灯灯泡更换数量</t>
  </si>
  <si>
    <r>
      <rPr>
        <sz val="9"/>
        <color theme="1"/>
        <rFont val="Arial"/>
        <charset val="134"/>
      </rPr>
      <t>200</t>
    </r>
    <r>
      <rPr>
        <sz val="9"/>
        <color theme="1"/>
        <rFont val="仿宋_GB2312"/>
        <charset val="134"/>
      </rPr>
      <t>个</t>
    </r>
  </si>
  <si>
    <r>
      <rPr>
        <sz val="12"/>
        <color theme="1"/>
        <rFont val="仿宋_GB2312"/>
        <charset val="134"/>
      </rPr>
      <t>≥</t>
    </r>
    <r>
      <rPr>
        <sz val="9"/>
        <color theme="1"/>
        <rFont val="Arial"/>
        <charset val="134"/>
      </rPr>
      <t>200</t>
    </r>
    <r>
      <rPr>
        <sz val="9"/>
        <color theme="1"/>
        <rFont val="仿宋_GB2312"/>
        <charset val="134"/>
      </rPr>
      <t>个</t>
    </r>
  </si>
  <si>
    <t>垃圾清运数量</t>
  </si>
  <si>
    <r>
      <rPr>
        <sz val="9"/>
        <color theme="1"/>
        <rFont val="Arial"/>
        <charset val="134"/>
      </rPr>
      <t>3700</t>
    </r>
    <r>
      <rPr>
        <sz val="9"/>
        <color theme="1"/>
        <rFont val="仿宋_GB2312"/>
        <charset val="134"/>
      </rPr>
      <t>吨</t>
    </r>
  </si>
  <si>
    <r>
      <rPr>
        <sz val="12"/>
        <color theme="1"/>
        <rFont val="仿宋_GB2312"/>
        <charset val="134"/>
      </rPr>
      <t>≥</t>
    </r>
    <r>
      <rPr>
        <sz val="9"/>
        <color theme="1"/>
        <rFont val="Arial"/>
        <charset val="134"/>
      </rPr>
      <t>3700</t>
    </r>
    <r>
      <rPr>
        <sz val="9"/>
        <color theme="1"/>
        <rFont val="仿宋_GB2312"/>
        <charset val="134"/>
      </rPr>
      <t>吨</t>
    </r>
  </si>
  <si>
    <t>垃圾清扫清运保洁覆盖率</t>
  </si>
  <si>
    <t>集镇建成区管护</t>
  </si>
  <si>
    <t>符合验收标准</t>
  </si>
  <si>
    <t>道路照明路灯灯泡更换达标率</t>
  </si>
  <si>
    <t>垃圾清运达标率</t>
  </si>
  <si>
    <t>镇域形象面貌</t>
  </si>
  <si>
    <t>环境卫生</t>
  </si>
  <si>
    <t>整洁提高</t>
  </si>
  <si>
    <t>受益人满意度</t>
  </si>
  <si>
    <t>人大政协开展活动、招商引资、群团组织、宣传事务、普查统计信息事务等方面的支出</t>
  </si>
  <si>
    <t>人大政协开展活动：1、人大召开人大代表大会2次*2万元=4万元
2、人大、政协开展活动6次*5000元=3万元
3、人大处理来信来访8次*1000元=0.8万元
4、政协接待群众来信来访3*1000元=0.3万元</t>
  </si>
  <si>
    <t xml:space="preserve">宣传事务：宣传册2元/份*10000份=2万元、大宣传牌10*1700=1.7万元、宣传横幅200*150元/条=3万元，固定宣传栏4个*5000元=2万元，
</t>
  </si>
  <si>
    <t>普查、统计、信息事务：1、抽样调查30户*500元=1.5万元
2、企业统计人员劳务费25家*1000元=2.5万元
3、印刷普查、统计资料5000份*4元=2万元</t>
  </si>
  <si>
    <t>招商引资：1、招商引资活动租车20次*400元/次=0.8万元
2、商务接待450人次*200元/次=9万元，
3、招商引资资料及宣传费：5万元,
外出招商差旅费40人次*2500元=10万元，住宿费40人*4天*300元=4.8万元</t>
  </si>
  <si>
    <t>群团组织：1、工会、妇联、共青团学习资料1万元
2、妇联开展活动1万元</t>
  </si>
  <si>
    <t>54.4万元</t>
  </si>
  <si>
    <r>
      <rPr>
        <sz val="12"/>
        <color theme="1"/>
        <rFont val="仿宋_GB2312"/>
        <charset val="134"/>
      </rPr>
      <t>≤</t>
    </r>
    <r>
      <rPr>
        <sz val="11"/>
        <color theme="1"/>
        <rFont val="Arial"/>
        <charset val="134"/>
      </rPr>
      <t>54.4</t>
    </r>
    <r>
      <rPr>
        <sz val="11"/>
        <color theme="1"/>
        <rFont val="仿宋_GB2312"/>
        <charset val="134"/>
      </rPr>
      <t>万元</t>
    </r>
  </si>
  <si>
    <t>部门数量</t>
  </si>
  <si>
    <t>开展活动次数</t>
  </si>
  <si>
    <t>26次</t>
  </si>
  <si>
    <r>
      <rPr>
        <sz val="12"/>
        <rFont val="仿宋_GB2312"/>
        <charset val="134"/>
      </rPr>
      <t>≥</t>
    </r>
    <r>
      <rPr>
        <sz val="11"/>
        <rFont val="仿宋_GB2312"/>
        <charset val="134"/>
      </rPr>
      <t>26次</t>
    </r>
  </si>
  <si>
    <t>抽样调查户数</t>
  </si>
  <si>
    <t>30户</t>
  </si>
  <si>
    <r>
      <rPr>
        <sz val="12"/>
        <rFont val="仿宋_GB2312"/>
        <charset val="134"/>
      </rPr>
      <t>≥</t>
    </r>
    <r>
      <rPr>
        <sz val="11"/>
        <rFont val="仿宋_GB2312"/>
        <charset val="134"/>
      </rPr>
      <t>30户</t>
    </r>
  </si>
  <si>
    <t>保障部门运转覆盖率</t>
  </si>
  <si>
    <t>开展活动达标率</t>
  </si>
  <si>
    <r>
      <rPr>
        <sz val="12"/>
        <rFont val="仿宋_GB2312"/>
        <charset val="134"/>
      </rPr>
      <t>≥</t>
    </r>
    <r>
      <rPr>
        <sz val="11"/>
        <rFont val="仿宋_GB2312"/>
        <charset val="134"/>
      </rPr>
      <t>98%</t>
    </r>
  </si>
  <si>
    <t>抽样调查完成率</t>
  </si>
  <si>
    <t>各部门运转正常</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</si>
</sst>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00_ "/>
    <numFmt numFmtId="178" formatCode="#,##0_ "/>
  </numFmts>
  <fonts count="49">
    <font>
      <sz val="11"/>
      <color theme="1"/>
      <name val="宋体"/>
      <charset val="134"/>
      <scheme val="minor"/>
    </font>
    <font>
      <sz val="12"/>
      <color theme="1"/>
      <name val="宋体"/>
      <charset val="134"/>
      <scheme val="minor"/>
    </font>
    <font>
      <sz val="26"/>
      <color rgb="FF000000"/>
      <name val="方正小标宋简体"/>
      <charset val="134"/>
    </font>
    <font>
      <sz val="14"/>
      <color rgb="FF000000"/>
      <name val="仿宋"/>
      <charset val="134"/>
    </font>
    <font>
      <sz val="18"/>
      <color rgb="FF000000"/>
      <name val="仿宋_GB2312"/>
      <charset val="134"/>
    </font>
    <font>
      <sz val="18"/>
      <color rgb="FF000000"/>
      <name val="黑体"/>
      <charset val="134"/>
    </font>
    <font>
      <sz val="20"/>
      <color rgb="FF000000"/>
      <name val="方正小标宋简体"/>
      <charset val="134"/>
    </font>
    <font>
      <sz val="14"/>
      <color rgb="FF000000"/>
      <name val="楷体_GB2312"/>
      <charset val="134"/>
    </font>
    <font>
      <sz val="12"/>
      <color rgb="FF000000"/>
      <name val="仿宋_GB2312"/>
      <charset val="134"/>
    </font>
    <font>
      <b/>
      <sz val="12"/>
      <color rgb="FF000000"/>
      <name val="仿宋_GB2312"/>
      <charset val="134"/>
    </font>
    <font>
      <sz val="9"/>
      <color theme="1"/>
      <name val="宋体"/>
      <charset val="134"/>
      <scheme val="minor"/>
    </font>
    <font>
      <sz val="12"/>
      <color theme="1"/>
      <name val="仿宋_GB2312"/>
      <charset val="134"/>
    </font>
    <font>
      <sz val="20"/>
      <color rgb="FFFF0000"/>
      <name val="方正姚体"/>
      <charset val="134"/>
    </font>
    <font>
      <u/>
      <sz val="16"/>
      <color theme="10"/>
      <name val="宋体"/>
      <charset val="134"/>
      <scheme val="minor"/>
    </font>
    <font>
      <sz val="13"/>
      <color rgb="FFFF0000"/>
      <name val="微软雅黑"/>
      <charset val="134"/>
    </font>
    <font>
      <sz val="10"/>
      <color theme="3" tint="0.399975585192419"/>
      <name val="微软雅黑"/>
      <charset val="134"/>
    </font>
    <font>
      <sz val="11"/>
      <color rgb="FF0070C0"/>
      <name val="微软雅黑"/>
      <charset val="134"/>
    </font>
    <font>
      <b/>
      <sz val="12"/>
      <color theme="1"/>
      <name val="仿宋_GB2312"/>
      <charset val="134"/>
    </font>
    <font>
      <sz val="12"/>
      <name val="仿宋_GB2312"/>
      <charset val="134"/>
    </font>
    <font>
      <sz val="11"/>
      <name val="仿宋_GB2312"/>
      <charset val="134"/>
    </font>
    <font>
      <sz val="9"/>
      <color theme="1"/>
      <name val="仿宋_GB2312"/>
      <charset val="134"/>
    </font>
    <font>
      <sz val="9"/>
      <color theme="1"/>
      <name val="Arial"/>
      <charset val="134"/>
    </font>
    <font>
      <sz val="12"/>
      <color theme="1"/>
      <name val="Arial"/>
      <charset val="134"/>
    </font>
    <font>
      <sz val="11"/>
      <color theme="1"/>
      <name val="仿宋_GB2312"/>
      <charset val="134"/>
    </font>
    <font>
      <sz val="10"/>
      <color theme="1"/>
      <name val="宋体"/>
      <charset val="134"/>
      <scheme val="minor"/>
    </font>
    <font>
      <sz val="11"/>
      <color rgb="FF000000"/>
      <name val="Arial"/>
      <charset val="134"/>
    </font>
    <font>
      <u/>
      <sz val="11"/>
      <color theme="1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仿宋_GB2312"/>
      <charset val="134"/>
    </font>
    <font>
      <sz val="12"/>
      <color theme="1"/>
      <name val="宋体"/>
      <charset val="134"/>
    </font>
    <font>
      <sz val="11"/>
      <color theme="1"/>
      <name val="Arial"/>
      <charset val="134"/>
    </font>
    <font>
      <b/>
      <sz val="16"/>
      <color indexed="10"/>
      <name val="宋体"/>
      <charset val="134"/>
    </font>
  </fonts>
  <fills count="34">
    <fill>
      <patternFill patternType="none"/>
    </fill>
    <fill>
      <patternFill patternType="gray125"/>
    </fill>
    <fill>
      <patternFill patternType="solid">
        <fgColor theme="4" tint="0.599993896298105"/>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xf numFmtId="0" fontId="27" fillId="0" borderId="0" applyNumberFormat="0" applyFill="0" applyBorder="0" applyAlignment="0" applyProtection="0">
      <alignment vertical="center"/>
    </xf>
    <xf numFmtId="0" fontId="0" fillId="4"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5" borderId="19" applyNumberFormat="0" applyAlignment="0" applyProtection="0">
      <alignment vertical="center"/>
    </xf>
    <xf numFmtId="0" fontId="35" fillId="6" borderId="20" applyNumberFormat="0" applyAlignment="0" applyProtection="0">
      <alignment vertical="center"/>
    </xf>
    <xf numFmtId="0" fontId="36" fillId="6" borderId="19" applyNumberFormat="0" applyAlignment="0" applyProtection="0">
      <alignment vertical="center"/>
    </xf>
    <xf numFmtId="0" fontId="37" fillId="7"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cellStyleXfs>
  <cellXfs count="135">
    <xf numFmtId="0" fontId="0" fillId="0" borderId="0" xfId="0"/>
    <xf numFmtId="0" fontId="1" fillId="0" borderId="0" xfId="0" applyNumberFormat="1" applyFont="1" applyAlignment="1">
      <alignment vertical="center"/>
    </xf>
    <xf numFmtId="0" fontId="1" fillId="0" borderId="0" xfId="0" applyNumberFormat="1" applyFont="1" applyAlignment="1">
      <alignment horizontal="center" vertical="center"/>
    </xf>
    <xf numFmtId="0" fontId="0" fillId="0" borderId="0" xfId="0" applyNumberFormat="1" applyAlignment="1">
      <alignment vertical="center"/>
    </xf>
    <xf numFmtId="0" fontId="2"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right" vertical="center" textRotation="255"/>
    </xf>
    <xf numFmtId="0" fontId="4" fillId="0" borderId="0" xfId="0" applyFont="1" applyAlignment="1">
      <alignment horizontal="left" vertical="center" indent="2"/>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xf>
    <xf numFmtId="0" fontId="5" fillId="0" borderId="0" xfId="0" applyFont="1" applyAlignment="1">
      <alignment horizontal="right" vertical="center"/>
    </xf>
    <xf numFmtId="31" fontId="5" fillId="0" borderId="0" xfId="0" applyNumberFormat="1" applyFont="1" applyAlignment="1">
      <alignment horizontal="distributed" vertical="center"/>
    </xf>
    <xf numFmtId="0" fontId="5" fillId="0" borderId="0" xfId="0" applyNumberFormat="1" applyFont="1" applyAlignment="1">
      <alignment horizontal="distributed" vertical="center"/>
    </xf>
    <xf numFmtId="176" fontId="5" fillId="0" borderId="0" xfId="0" applyNumberFormat="1" applyFont="1" applyAlignment="1">
      <alignment vertical="center"/>
    </xf>
    <xf numFmtId="0" fontId="5" fillId="0" borderId="0" xfId="0" applyFont="1" applyAlignment="1">
      <alignment vertical="center"/>
    </xf>
    <xf numFmtId="0" fontId="6" fillId="0" borderId="0" xfId="0" applyNumberFormat="1" applyFont="1" applyBorder="1" applyAlignment="1">
      <alignment horizontal="center" vertical="center"/>
    </xf>
    <xf numFmtId="0" fontId="7" fillId="0" borderId="1" xfId="0" applyNumberFormat="1" applyFont="1" applyBorder="1" applyAlignment="1">
      <alignment horizontal="center" vertical="center"/>
    </xf>
    <xf numFmtId="0" fontId="7" fillId="0" borderId="1" xfId="0" applyNumberFormat="1" applyFont="1" applyBorder="1" applyAlignment="1">
      <alignment vertical="center"/>
    </xf>
    <xf numFmtId="0" fontId="7" fillId="0" borderId="0" xfId="0" applyNumberFormat="1" applyFont="1" applyBorder="1" applyAlignment="1">
      <alignment vertical="center"/>
    </xf>
    <xf numFmtId="0" fontId="7" fillId="0" borderId="1" xfId="0" applyNumberFormat="1" applyFont="1" applyBorder="1" applyAlignment="1">
      <alignment horizontal="right"/>
    </xf>
    <xf numFmtId="0" fontId="8" fillId="0" borderId="2"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0" fontId="8" fillId="0" borderId="2"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0" fontId="1" fillId="0" borderId="4" xfId="0" applyNumberFormat="1" applyFont="1" applyBorder="1" applyAlignment="1">
      <alignment horizontal="center" vertical="center"/>
    </xf>
    <xf numFmtId="0" fontId="8" fillId="0" borderId="5"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177" fontId="8" fillId="0" borderId="4" xfId="0" applyNumberFormat="1" applyFont="1" applyBorder="1" applyAlignment="1">
      <alignment horizontal="center" vertical="center" wrapText="1"/>
    </xf>
    <xf numFmtId="177" fontId="8" fillId="0" borderId="2" xfId="0" applyNumberFormat="1" applyFont="1" applyBorder="1" applyAlignment="1">
      <alignment horizontal="center" vertical="center" wrapText="1"/>
    </xf>
    <xf numFmtId="177" fontId="8" fillId="0" borderId="3"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7" xfId="0" applyNumberFormat="1" applyFont="1" applyBorder="1" applyAlignment="1">
      <alignment horizontal="center" vertical="center" wrapText="1"/>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178" fontId="8" fillId="0" borderId="4" xfId="0" applyNumberFormat="1" applyFont="1" applyBorder="1" applyAlignment="1">
      <alignment horizontal="center" vertical="center" shrinkToFit="1"/>
    </xf>
    <xf numFmtId="10" fontId="8" fillId="0" borderId="4"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11" xfId="0" applyNumberFormat="1" applyFont="1" applyBorder="1" applyAlignment="1">
      <alignment horizontal="center" vertical="center" wrapText="1"/>
    </xf>
    <xf numFmtId="0" fontId="8" fillId="0" borderId="4" xfId="0" applyNumberFormat="1" applyFont="1" applyBorder="1" applyAlignment="1">
      <alignment vertical="center" wrapText="1"/>
    </xf>
    <xf numFmtId="0" fontId="8" fillId="0" borderId="2" xfId="0" applyNumberFormat="1" applyFont="1" applyBorder="1" applyAlignment="1">
      <alignment horizontal="left" vertical="center" wrapText="1" indent="1"/>
    </xf>
    <xf numFmtId="0" fontId="8" fillId="0" borderId="5" xfId="0" applyNumberFormat="1" applyFont="1" applyBorder="1" applyAlignment="1">
      <alignment horizontal="left" vertical="center" wrapText="1" indent="1"/>
    </xf>
    <xf numFmtId="0" fontId="8" fillId="0" borderId="2" xfId="0" applyNumberFormat="1" applyFont="1" applyBorder="1" applyAlignment="1">
      <alignment horizontal="left" vertical="center" wrapText="1" indent="2"/>
    </xf>
    <xf numFmtId="0" fontId="8" fillId="0" borderId="5" xfId="0" applyNumberFormat="1" applyFont="1" applyBorder="1" applyAlignment="1">
      <alignment horizontal="left" vertical="center" wrapText="1" indent="2"/>
    </xf>
    <xf numFmtId="0" fontId="8" fillId="0" borderId="4" xfId="0" applyNumberFormat="1" applyFont="1" applyBorder="1" applyAlignment="1">
      <alignment horizontal="left" vertical="center" wrapText="1" indent="2"/>
    </xf>
    <xf numFmtId="0" fontId="8" fillId="0" borderId="4" xfId="0" applyNumberFormat="1" applyFont="1" applyBorder="1" applyAlignment="1">
      <alignment horizontal="left" vertical="center" wrapText="1" indent="1"/>
    </xf>
    <xf numFmtId="0" fontId="9" fillId="0" borderId="4" xfId="0" applyNumberFormat="1" applyFont="1" applyBorder="1" applyAlignment="1">
      <alignment horizontal="center" vertical="center" wrapText="1"/>
    </xf>
    <xf numFmtId="0" fontId="1" fillId="0" borderId="12" xfId="0" applyNumberFormat="1" applyFont="1" applyBorder="1" applyAlignment="1">
      <alignment horizontal="center" vertical="center" wrapText="1"/>
    </xf>
    <xf numFmtId="0" fontId="0" fillId="0" borderId="4" xfId="0" applyNumberFormat="1" applyFont="1" applyBorder="1" applyAlignment="1">
      <alignment vertical="center" wrapText="1"/>
    </xf>
    <xf numFmtId="49" fontId="1" fillId="0" borderId="2" xfId="0" applyNumberFormat="1" applyFont="1" applyBorder="1" applyAlignment="1">
      <alignment vertical="center"/>
    </xf>
    <xf numFmtId="49" fontId="1" fillId="0" borderId="3" xfId="0" applyNumberFormat="1" applyFont="1" applyBorder="1" applyAlignment="1">
      <alignment vertical="center"/>
    </xf>
    <xf numFmtId="177" fontId="1" fillId="0" borderId="4" xfId="0" applyNumberFormat="1" applyFont="1" applyBorder="1" applyAlignment="1">
      <alignment horizontal="center" vertical="center" shrinkToFit="1"/>
    </xf>
    <xf numFmtId="0" fontId="10" fillId="0" borderId="6"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11"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8" xfId="0" applyNumberFormat="1" applyFont="1" applyBorder="1" applyAlignment="1">
      <alignment horizontal="center" vertical="center" wrapText="1"/>
    </xf>
    <xf numFmtId="0" fontId="10" fillId="0" borderId="0" xfId="0" applyNumberFormat="1" applyFont="1" applyAlignment="1">
      <alignment horizontal="center" vertical="center" wrapText="1"/>
    </xf>
    <xf numFmtId="0" fontId="10" fillId="0" borderId="9" xfId="0" applyNumberFormat="1" applyFont="1" applyBorder="1" applyAlignment="1">
      <alignment horizontal="center" vertical="center" wrapText="1"/>
    </xf>
    <xf numFmtId="0" fontId="10" fillId="0" borderId="4" xfId="0" applyNumberFormat="1" applyFont="1" applyBorder="1" applyAlignment="1">
      <alignment horizontal="left" vertical="center" wrapText="1"/>
    </xf>
    <xf numFmtId="0" fontId="1" fillId="0" borderId="2"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177" fontId="1" fillId="0" borderId="3" xfId="0" applyNumberFormat="1" applyFont="1" applyBorder="1" applyAlignment="1">
      <alignment horizontal="center" vertical="center" shrinkToFit="1"/>
    </xf>
    <xf numFmtId="0" fontId="11" fillId="0" borderId="4" xfId="0" applyNumberFormat="1" applyFont="1" applyBorder="1" applyAlignment="1">
      <alignment horizontal="center" vertical="center" wrapText="1"/>
    </xf>
    <xf numFmtId="0" fontId="12" fillId="0" borderId="0" xfId="0" applyFont="1" applyAlignment="1">
      <alignment vertical="center" textRotation="255"/>
    </xf>
    <xf numFmtId="0" fontId="13" fillId="0" borderId="8" xfId="6" applyNumberFormat="1" applyFont="1" applyBorder="1" applyAlignment="1">
      <alignment horizontal="center" vertical="center"/>
    </xf>
    <xf numFmtId="0" fontId="13" fillId="0" borderId="0" xfId="6" applyNumberFormat="1" applyFont="1" applyAlignment="1">
      <alignment horizontal="center" vertical="center"/>
    </xf>
    <xf numFmtId="0" fontId="1" fillId="2" borderId="0" xfId="0" applyNumberFormat="1" applyFont="1" applyFill="1" applyAlignment="1">
      <alignment horizontal="center" vertical="center"/>
    </xf>
    <xf numFmtId="0" fontId="14" fillId="2" borderId="0" xfId="0" applyNumberFormat="1" applyFont="1" applyFill="1" applyAlignment="1">
      <alignment horizontal="center" vertical="center" wrapText="1"/>
    </xf>
    <xf numFmtId="0" fontId="15" fillId="2" borderId="0" xfId="0" applyNumberFormat="1" applyFont="1" applyFill="1" applyAlignment="1">
      <alignment horizontal="center" vertical="center" wrapText="1"/>
    </xf>
    <xf numFmtId="0" fontId="1" fillId="2" borderId="0" xfId="0" applyNumberFormat="1" applyFont="1" applyFill="1" applyAlignment="1">
      <alignment vertical="center"/>
    </xf>
    <xf numFmtId="0" fontId="1" fillId="2" borderId="8" xfId="0" applyNumberFormat="1" applyFont="1" applyFill="1" applyBorder="1" applyAlignment="1">
      <alignment horizontal="left" vertical="center" indent="1" shrinkToFit="1"/>
    </xf>
    <xf numFmtId="0" fontId="1" fillId="2" borderId="0" xfId="0" applyNumberFormat="1" applyFont="1" applyFill="1" applyAlignment="1">
      <alignment horizontal="left" vertical="center" indent="1" shrinkToFit="1"/>
    </xf>
    <xf numFmtId="0" fontId="16" fillId="2" borderId="0" xfId="0" applyNumberFormat="1" applyFont="1" applyFill="1" applyAlignment="1">
      <alignment wrapText="1"/>
    </xf>
    <xf numFmtId="0" fontId="1" fillId="2" borderId="8" xfId="0" applyNumberFormat="1" applyFont="1" applyFill="1" applyBorder="1" applyAlignment="1">
      <alignment horizontal="center" vertical="center"/>
    </xf>
    <xf numFmtId="0" fontId="1" fillId="0" borderId="0" xfId="0" applyNumberFormat="1" applyFont="1" applyBorder="1" applyAlignment="1">
      <alignment vertical="center"/>
    </xf>
    <xf numFmtId="0" fontId="17" fillId="0" borderId="2"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3"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0" fontId="11" fillId="0" borderId="3" xfId="0" applyNumberFormat="1" applyFont="1" applyBorder="1" applyAlignment="1">
      <alignment horizontal="center" vertical="center" wrapText="1"/>
    </xf>
    <xf numFmtId="0" fontId="17" fillId="0" borderId="4" xfId="0" applyNumberFormat="1" applyFont="1" applyBorder="1" applyAlignment="1">
      <alignment horizontal="center" vertical="center" wrapText="1"/>
    </xf>
    <xf numFmtId="0" fontId="18" fillId="0" borderId="4" xfId="0" applyNumberFormat="1" applyFont="1" applyBorder="1" applyAlignment="1">
      <alignment horizontal="center" vertical="center" wrapText="1"/>
    </xf>
    <xf numFmtId="0" fontId="19" fillId="0" borderId="4" xfId="0" applyNumberFormat="1" applyFont="1" applyBorder="1" applyAlignment="1">
      <alignment horizontal="center" vertical="center" wrapText="1"/>
    </xf>
    <xf numFmtId="9" fontId="18" fillId="0" borderId="4" xfId="0" applyNumberFormat="1" applyFont="1" applyBorder="1" applyAlignment="1">
      <alignment horizontal="center" vertical="center" wrapText="1"/>
    </xf>
    <xf numFmtId="49" fontId="18" fillId="0" borderId="4"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0" fontId="1" fillId="0" borderId="4" xfId="0" applyNumberFormat="1" applyFont="1" applyBorder="1" applyAlignment="1">
      <alignment horizontal="left" vertical="center" wrapText="1"/>
    </xf>
    <xf numFmtId="0" fontId="20" fillId="0" borderId="4" xfId="0" applyNumberFormat="1" applyFont="1" applyBorder="1" applyAlignment="1">
      <alignment horizontal="center" vertical="center" wrapText="1"/>
    </xf>
    <xf numFmtId="0" fontId="21" fillId="0" borderId="4"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0" fontId="11" fillId="0" borderId="13" xfId="0" applyNumberFormat="1" applyFont="1" applyBorder="1" applyAlignment="1">
      <alignment horizontal="center" vertical="center" wrapText="1"/>
    </xf>
    <xf numFmtId="0" fontId="11" fillId="0" borderId="14" xfId="0" applyNumberFormat="1" applyFont="1" applyBorder="1" applyAlignment="1">
      <alignment horizontal="center" vertical="center" wrapText="1"/>
    </xf>
    <xf numFmtId="9" fontId="22" fillId="0" borderId="4" xfId="0" applyNumberFormat="1" applyFont="1" applyBorder="1" applyAlignment="1">
      <alignment horizontal="center" vertical="center" wrapText="1"/>
    </xf>
    <xf numFmtId="0" fontId="23" fillId="0" borderId="4" xfId="0" applyNumberFormat="1" applyFont="1" applyBorder="1" applyAlignment="1">
      <alignment horizontal="center" vertical="center" wrapText="1"/>
    </xf>
    <xf numFmtId="0" fontId="24" fillId="0" borderId="6" xfId="0" applyNumberFormat="1" applyFont="1" applyBorder="1" applyAlignment="1">
      <alignment horizontal="center" vertical="center" wrapText="1"/>
    </xf>
    <xf numFmtId="0" fontId="24" fillId="0" borderId="12" xfId="0" applyNumberFormat="1" applyFont="1" applyBorder="1" applyAlignment="1">
      <alignment horizontal="center" vertical="center" wrapText="1"/>
    </xf>
    <xf numFmtId="0" fontId="24" fillId="0" borderId="7" xfId="0" applyNumberFormat="1" applyFont="1" applyBorder="1" applyAlignment="1">
      <alignment horizontal="center" vertical="center" wrapText="1"/>
    </xf>
    <xf numFmtId="0" fontId="24" fillId="0" borderId="8" xfId="0" applyNumberFormat="1" applyFont="1" applyBorder="1" applyAlignment="1">
      <alignment horizontal="center" vertical="center" wrapText="1"/>
    </xf>
    <xf numFmtId="0" fontId="24" fillId="0" borderId="0" xfId="0" applyNumberFormat="1" applyFont="1" applyAlignment="1">
      <alignment horizontal="center" vertical="center" wrapText="1"/>
    </xf>
    <xf numFmtId="0" fontId="24" fillId="0" borderId="9" xfId="0" applyNumberFormat="1" applyFont="1" applyBorder="1" applyAlignment="1">
      <alignment horizontal="center" vertical="center" wrapText="1"/>
    </xf>
    <xf numFmtId="0" fontId="24" fillId="0" borderId="10" xfId="0" applyNumberFormat="1" applyFont="1" applyBorder="1" applyAlignment="1">
      <alignment horizontal="center" vertical="center" wrapText="1"/>
    </xf>
    <xf numFmtId="0" fontId="24" fillId="0" borderId="1" xfId="0" applyNumberFormat="1" applyFont="1" applyBorder="1" applyAlignment="1">
      <alignment horizontal="center" vertical="center" wrapText="1"/>
    </xf>
    <xf numFmtId="0" fontId="24" fillId="0" borderId="11" xfId="0" applyNumberFormat="1" applyFont="1" applyBorder="1" applyAlignment="1">
      <alignment horizontal="center" vertical="center" wrapText="1"/>
    </xf>
    <xf numFmtId="0" fontId="11" fillId="0" borderId="15" xfId="0" applyNumberFormat="1" applyFont="1" applyBorder="1" applyAlignment="1">
      <alignment horizontal="center" vertical="center" wrapText="1"/>
    </xf>
    <xf numFmtId="0" fontId="8" fillId="0" borderId="2" xfId="0" applyNumberFormat="1" applyFont="1" applyBorder="1" applyAlignment="1">
      <alignment horizontal="center" vertical="center" wrapText="1" shrinkToFit="1"/>
    </xf>
    <xf numFmtId="0" fontId="8" fillId="0" borderId="3" xfId="0" applyNumberFormat="1" applyFont="1" applyBorder="1" applyAlignment="1">
      <alignment horizontal="center" vertical="center" wrapText="1" shrinkToFit="1"/>
    </xf>
    <xf numFmtId="49" fontId="23" fillId="0" borderId="4" xfId="0" applyNumberFormat="1" applyFont="1" applyBorder="1" applyAlignment="1">
      <alignment horizontal="center" vertical="center" wrapText="1"/>
    </xf>
    <xf numFmtId="0" fontId="22" fillId="0" borderId="4"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5"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0" fontId="1" fillId="2" borderId="0" xfId="0" applyNumberFormat="1" applyFont="1" applyFill="1" applyBorder="1" applyAlignment="1">
      <alignment horizontal="center" vertical="center"/>
    </xf>
    <xf numFmtId="49" fontId="1" fillId="0" borderId="2" xfId="0" applyNumberFormat="1" applyFont="1" applyBorder="1" applyAlignment="1">
      <alignment vertical="center" wrapText="1"/>
    </xf>
    <xf numFmtId="49" fontId="1" fillId="0" borderId="3" xfId="0" applyNumberFormat="1" applyFont="1" applyBorder="1" applyAlignment="1">
      <alignment vertical="center" wrapText="1"/>
    </xf>
    <xf numFmtId="0" fontId="24" fillId="0" borderId="4" xfId="0" applyNumberFormat="1" applyFont="1" applyBorder="1" applyAlignment="1">
      <alignment horizontal="left" vertical="center" wrapText="1"/>
    </xf>
    <xf numFmtId="0" fontId="1" fillId="0" borderId="0" xfId="0" applyNumberFormat="1" applyFont="1" applyAlignment="1">
      <alignment horizontal="right" vertical="center"/>
    </xf>
    <xf numFmtId="0" fontId="25" fillId="0" borderId="4"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xf numFmtId="0" fontId="0" fillId="3" borderId="0" xfId="0" applyFill="1"/>
    <xf numFmtId="0" fontId="0" fillId="0" borderId="0" xfId="0" applyBorder="1"/>
    <xf numFmtId="0" fontId="0" fillId="3" borderId="4" xfId="0" applyFill="1" applyBorder="1"/>
    <xf numFmtId="0" fontId="0" fillId="3" borderId="0" xfId="0" applyFill="1" applyBorder="1"/>
    <xf numFmtId="0" fontId="0" fillId="0" borderId="0" xfId="0" applyFill="1"/>
    <xf numFmtId="0" fontId="0" fillId="0" borderId="0" xfId="0" applyFill="1" applyBorder="1"/>
    <xf numFmtId="0" fontId="0" fillId="0" borderId="4" xfId="0" applyFill="1" applyBorder="1"/>
    <xf numFmtId="0" fontId="0" fillId="0" borderId="0" xfId="0" applyAlignment="1">
      <alignment horizontal="center" vertical="center"/>
    </xf>
    <xf numFmtId="0" fontId="0" fillId="0" borderId="4" xfId="0"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4">
    <dxf>
      <fill>
        <patternFill patternType="solid">
          <bgColor rgb="FFFFFF00"/>
        </patternFill>
      </fill>
    </dxf>
    <dxf>
      <fill>
        <patternFill patternType="solid">
          <bgColor theme="0"/>
        </patternFill>
      </fill>
      <border>
        <left style="thin">
          <color auto="1"/>
        </left>
        <right style="thin">
          <color auto="1"/>
        </right>
        <top style="thin">
          <color auto="1"/>
        </top>
        <bottom style="thin">
          <color auto="1"/>
        </bottom>
      </border>
    </dxf>
    <dxf>
      <fill>
        <patternFill patternType="solid">
          <bgColor rgb="FFFF0000"/>
        </patternFill>
      </fill>
    </dxf>
    <dxf>
      <font>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GBox" val="0"/>
</file>

<file path=xl/ctrlProps/ctrlProp10.xml><?xml version="1.0" encoding="utf-8"?>
<formControlPr xmlns="http://schemas.microsoft.com/office/spreadsheetml/2009/9/main" objectType="GBox" val="0"/>
</file>

<file path=xl/ctrlProps/ctrlProp100.xml><?xml version="1.0" encoding="utf-8"?>
<formControlPr xmlns="http://schemas.microsoft.com/office/spreadsheetml/2009/9/main" objectType="GBox" val="0"/>
</file>

<file path=xl/ctrlProps/ctrlProp101.xml><?xml version="1.0" encoding="utf-8"?>
<formControlPr xmlns="http://schemas.microsoft.com/office/spreadsheetml/2009/9/main" objectType="CheckBox" fmlaLink="$AB$12" val="0"/>
</file>

<file path=xl/ctrlProps/ctrlProp102.xml><?xml version="1.0" encoding="utf-8"?>
<formControlPr xmlns="http://schemas.microsoft.com/office/spreadsheetml/2009/9/main" objectType="CheckBox" fmlaLink="$AB$13" val="0"/>
</file>

<file path=xl/ctrlProps/ctrlProp103.xml><?xml version="1.0" encoding="utf-8"?>
<formControlPr xmlns="http://schemas.microsoft.com/office/spreadsheetml/2009/9/main" objectType="CheckBox" fmlaLink="$AB$14" val="0"/>
</file>

<file path=xl/ctrlProps/ctrlProp104.xml><?xml version="1.0" encoding="utf-8"?>
<formControlPr xmlns="http://schemas.microsoft.com/office/spreadsheetml/2009/9/main" objectType="CheckBox" fmlaLink="$AB$15" val="0"/>
</file>

<file path=xl/ctrlProps/ctrlProp105.xml><?xml version="1.0" encoding="utf-8"?>
<formControlPr xmlns="http://schemas.microsoft.com/office/spreadsheetml/2009/9/main" objectType="CheckBox" fmlaLink="$AB$16" val="0"/>
</file>

<file path=xl/ctrlProps/ctrlProp106.xml><?xml version="1.0" encoding="utf-8"?>
<formControlPr xmlns="http://schemas.microsoft.com/office/spreadsheetml/2009/9/main" objectType="CheckBox" fmlaLink="$AB$17" val="0"/>
</file>

<file path=xl/ctrlProps/ctrlProp107.xml><?xml version="1.0" encoding="utf-8"?>
<formControlPr xmlns="http://schemas.microsoft.com/office/spreadsheetml/2009/9/main" objectType="CheckBox" fmlaLink="$AB$18" val="0"/>
</file>

<file path=xl/ctrlProps/ctrlProp108.xml><?xml version="1.0" encoding="utf-8"?>
<formControlPr xmlns="http://schemas.microsoft.com/office/spreadsheetml/2009/9/main" objectType="GBox" val="0"/>
</file>

<file path=xl/ctrlProps/ctrlProp109.xml><?xml version="1.0" encoding="utf-8"?>
<formControlPr xmlns="http://schemas.microsoft.com/office/spreadsheetml/2009/9/main" objectType="GBox" val="0"/>
</file>

<file path=xl/ctrlProps/ctrlProp11.xml><?xml version="1.0" encoding="utf-8"?>
<formControlPr xmlns="http://schemas.microsoft.com/office/spreadsheetml/2009/9/main" objectType="GBox" val="0"/>
</file>

<file path=xl/ctrlProps/ctrlProp110.xml><?xml version="1.0" encoding="utf-8"?>
<formControlPr xmlns="http://schemas.microsoft.com/office/spreadsheetml/2009/9/main" objectType="GBox" val="0"/>
</file>

<file path=xl/ctrlProps/ctrlProp111.xml><?xml version="1.0" encoding="utf-8"?>
<formControlPr xmlns="http://schemas.microsoft.com/office/spreadsheetml/2009/9/main" objectType="CheckBox" fmlaLink="$AB$12" val="0"/>
</file>

<file path=xl/ctrlProps/ctrlProp112.xml><?xml version="1.0" encoding="utf-8"?>
<formControlPr xmlns="http://schemas.microsoft.com/office/spreadsheetml/2009/9/main" objectType="CheckBox" fmlaLink="$AB$13" val="0"/>
</file>

<file path=xl/ctrlProps/ctrlProp113.xml><?xml version="1.0" encoding="utf-8"?>
<formControlPr xmlns="http://schemas.microsoft.com/office/spreadsheetml/2009/9/main" objectType="CheckBox" fmlaLink="$AB$14" val="0"/>
</file>

<file path=xl/ctrlProps/ctrlProp114.xml><?xml version="1.0" encoding="utf-8"?>
<formControlPr xmlns="http://schemas.microsoft.com/office/spreadsheetml/2009/9/main" objectType="CheckBox" fmlaLink="$AB$15" val="0"/>
</file>

<file path=xl/ctrlProps/ctrlProp115.xml><?xml version="1.0" encoding="utf-8"?>
<formControlPr xmlns="http://schemas.microsoft.com/office/spreadsheetml/2009/9/main" objectType="CheckBox" fmlaLink="$AB$16" val="0"/>
</file>

<file path=xl/ctrlProps/ctrlProp116.xml><?xml version="1.0" encoding="utf-8"?>
<formControlPr xmlns="http://schemas.microsoft.com/office/spreadsheetml/2009/9/main" objectType="CheckBox" fmlaLink="$AB$17" val="0"/>
</file>

<file path=xl/ctrlProps/ctrlProp117.xml><?xml version="1.0" encoding="utf-8"?>
<formControlPr xmlns="http://schemas.microsoft.com/office/spreadsheetml/2009/9/main" objectType="CheckBox" fmlaLink="$AB$18" val="0"/>
</file>

<file path=xl/ctrlProps/ctrlProp118.xml><?xml version="1.0" encoding="utf-8"?>
<formControlPr xmlns="http://schemas.microsoft.com/office/spreadsheetml/2009/9/main" objectType="GBox" val="0"/>
</file>

<file path=xl/ctrlProps/ctrlProp119.xml><?xml version="1.0" encoding="utf-8"?>
<formControlPr xmlns="http://schemas.microsoft.com/office/spreadsheetml/2009/9/main" objectType="GBox" val="0"/>
</file>

<file path=xl/ctrlProps/ctrlProp12.xml><?xml version="1.0" encoding="utf-8"?>
<formControlPr xmlns="http://schemas.microsoft.com/office/spreadsheetml/2009/9/main" objectType="CheckBox" fmlaLink="$AB$12" val="0"/>
</file>

<file path=xl/ctrlProps/ctrlProp120.xml><?xml version="1.0" encoding="utf-8"?>
<formControlPr xmlns="http://schemas.microsoft.com/office/spreadsheetml/2009/9/main" objectType="GBox" val="0"/>
</file>

<file path=xl/ctrlProps/ctrlProp121.xml><?xml version="1.0" encoding="utf-8"?>
<formControlPr xmlns="http://schemas.microsoft.com/office/spreadsheetml/2009/9/main" objectType="CheckBox" fmlaLink="$AB$12" val="0"/>
</file>

<file path=xl/ctrlProps/ctrlProp122.xml><?xml version="1.0" encoding="utf-8"?>
<formControlPr xmlns="http://schemas.microsoft.com/office/spreadsheetml/2009/9/main" objectType="CheckBox" fmlaLink="$AB$13" val="0"/>
</file>

<file path=xl/ctrlProps/ctrlProp123.xml><?xml version="1.0" encoding="utf-8"?>
<formControlPr xmlns="http://schemas.microsoft.com/office/spreadsheetml/2009/9/main" objectType="CheckBox" fmlaLink="$AB$14" val="0"/>
</file>

<file path=xl/ctrlProps/ctrlProp124.xml><?xml version="1.0" encoding="utf-8"?>
<formControlPr xmlns="http://schemas.microsoft.com/office/spreadsheetml/2009/9/main" objectType="CheckBox" fmlaLink="$AB$15" val="0"/>
</file>

<file path=xl/ctrlProps/ctrlProp125.xml><?xml version="1.0" encoding="utf-8"?>
<formControlPr xmlns="http://schemas.microsoft.com/office/spreadsheetml/2009/9/main" objectType="CheckBox" fmlaLink="$AB$16" val="0"/>
</file>

<file path=xl/ctrlProps/ctrlProp126.xml><?xml version="1.0" encoding="utf-8"?>
<formControlPr xmlns="http://schemas.microsoft.com/office/spreadsheetml/2009/9/main" objectType="CheckBox" fmlaLink="$AB$17" val="0"/>
</file>

<file path=xl/ctrlProps/ctrlProp127.xml><?xml version="1.0" encoding="utf-8"?>
<formControlPr xmlns="http://schemas.microsoft.com/office/spreadsheetml/2009/9/main" objectType="CheckBox" fmlaLink="$AB$18" val="0"/>
</file>

<file path=xl/ctrlProps/ctrlProp128.xml><?xml version="1.0" encoding="utf-8"?>
<formControlPr xmlns="http://schemas.microsoft.com/office/spreadsheetml/2009/9/main" objectType="GBox" val="0"/>
</file>

<file path=xl/ctrlProps/ctrlProp129.xml><?xml version="1.0" encoding="utf-8"?>
<formControlPr xmlns="http://schemas.microsoft.com/office/spreadsheetml/2009/9/main" objectType="GBox" val="0"/>
</file>

<file path=xl/ctrlProps/ctrlProp13.xml><?xml version="1.0" encoding="utf-8"?>
<formControlPr xmlns="http://schemas.microsoft.com/office/spreadsheetml/2009/9/main" objectType="CheckBox" fmlaLink="$AB$13" val="0"/>
</file>

<file path=xl/ctrlProps/ctrlProp130.xml><?xml version="1.0" encoding="utf-8"?>
<formControlPr xmlns="http://schemas.microsoft.com/office/spreadsheetml/2009/9/main" objectType="GBox" val="0"/>
</file>

<file path=xl/ctrlProps/ctrlProp131.xml><?xml version="1.0" encoding="utf-8"?>
<formControlPr xmlns="http://schemas.microsoft.com/office/spreadsheetml/2009/9/main" objectType="CheckBox" fmlaLink="$AB$12" val="0"/>
</file>

<file path=xl/ctrlProps/ctrlProp132.xml><?xml version="1.0" encoding="utf-8"?>
<formControlPr xmlns="http://schemas.microsoft.com/office/spreadsheetml/2009/9/main" objectType="CheckBox" fmlaLink="$AB$13" val="0"/>
</file>

<file path=xl/ctrlProps/ctrlProp133.xml><?xml version="1.0" encoding="utf-8"?>
<formControlPr xmlns="http://schemas.microsoft.com/office/spreadsheetml/2009/9/main" objectType="CheckBox" fmlaLink="$AB$14" val="0"/>
</file>

<file path=xl/ctrlProps/ctrlProp134.xml><?xml version="1.0" encoding="utf-8"?>
<formControlPr xmlns="http://schemas.microsoft.com/office/spreadsheetml/2009/9/main" objectType="CheckBox" fmlaLink="$AB$15" val="0"/>
</file>

<file path=xl/ctrlProps/ctrlProp135.xml><?xml version="1.0" encoding="utf-8"?>
<formControlPr xmlns="http://schemas.microsoft.com/office/spreadsheetml/2009/9/main" objectType="CheckBox" fmlaLink="$AB$16" val="0"/>
</file>

<file path=xl/ctrlProps/ctrlProp136.xml><?xml version="1.0" encoding="utf-8"?>
<formControlPr xmlns="http://schemas.microsoft.com/office/spreadsheetml/2009/9/main" objectType="CheckBox" fmlaLink="$AB$17" val="0"/>
</file>

<file path=xl/ctrlProps/ctrlProp137.xml><?xml version="1.0" encoding="utf-8"?>
<formControlPr xmlns="http://schemas.microsoft.com/office/spreadsheetml/2009/9/main" objectType="CheckBox" fmlaLink="$AB$18" val="0"/>
</file>

<file path=xl/ctrlProps/ctrlProp138.xml><?xml version="1.0" encoding="utf-8"?>
<formControlPr xmlns="http://schemas.microsoft.com/office/spreadsheetml/2009/9/main" objectType="GBox" val="0"/>
</file>

<file path=xl/ctrlProps/ctrlProp139.xml><?xml version="1.0" encoding="utf-8"?>
<formControlPr xmlns="http://schemas.microsoft.com/office/spreadsheetml/2009/9/main" objectType="GBox" val="0"/>
</file>

<file path=xl/ctrlProps/ctrlProp14.xml><?xml version="1.0" encoding="utf-8"?>
<formControlPr xmlns="http://schemas.microsoft.com/office/spreadsheetml/2009/9/main" objectType="CheckBox" fmlaLink="$AB$14" val="0"/>
</file>

<file path=xl/ctrlProps/ctrlProp140.xml><?xml version="1.0" encoding="utf-8"?>
<formControlPr xmlns="http://schemas.microsoft.com/office/spreadsheetml/2009/9/main" objectType="GBox" val="0"/>
</file>

<file path=xl/ctrlProps/ctrlProp141.xml><?xml version="1.0" encoding="utf-8"?>
<formControlPr xmlns="http://schemas.microsoft.com/office/spreadsheetml/2009/9/main" objectType="CheckBox" fmlaLink="$AB$12" val="0"/>
</file>

<file path=xl/ctrlProps/ctrlProp142.xml><?xml version="1.0" encoding="utf-8"?>
<formControlPr xmlns="http://schemas.microsoft.com/office/spreadsheetml/2009/9/main" objectType="CheckBox" fmlaLink="$AB$13" val="0"/>
</file>

<file path=xl/ctrlProps/ctrlProp143.xml><?xml version="1.0" encoding="utf-8"?>
<formControlPr xmlns="http://schemas.microsoft.com/office/spreadsheetml/2009/9/main" objectType="CheckBox" fmlaLink="$AB$14" val="0"/>
</file>

<file path=xl/ctrlProps/ctrlProp144.xml><?xml version="1.0" encoding="utf-8"?>
<formControlPr xmlns="http://schemas.microsoft.com/office/spreadsheetml/2009/9/main" objectType="CheckBox" fmlaLink="$AB$15" val="0"/>
</file>

<file path=xl/ctrlProps/ctrlProp145.xml><?xml version="1.0" encoding="utf-8"?>
<formControlPr xmlns="http://schemas.microsoft.com/office/spreadsheetml/2009/9/main" objectType="CheckBox" fmlaLink="$AB$16" val="0"/>
</file>

<file path=xl/ctrlProps/ctrlProp146.xml><?xml version="1.0" encoding="utf-8"?>
<formControlPr xmlns="http://schemas.microsoft.com/office/spreadsheetml/2009/9/main" objectType="CheckBox" fmlaLink="$AB$17" val="0"/>
</file>

<file path=xl/ctrlProps/ctrlProp147.xml><?xml version="1.0" encoding="utf-8"?>
<formControlPr xmlns="http://schemas.microsoft.com/office/spreadsheetml/2009/9/main" objectType="CheckBox" fmlaLink="$AB$18" val="0"/>
</file>

<file path=xl/ctrlProps/ctrlProp148.xml><?xml version="1.0" encoding="utf-8"?>
<formControlPr xmlns="http://schemas.microsoft.com/office/spreadsheetml/2009/9/main" objectType="GBox" val="0"/>
</file>

<file path=xl/ctrlProps/ctrlProp149.xml><?xml version="1.0" encoding="utf-8"?>
<formControlPr xmlns="http://schemas.microsoft.com/office/spreadsheetml/2009/9/main" objectType="GBox" val="0"/>
</file>

<file path=xl/ctrlProps/ctrlProp15.xml><?xml version="1.0" encoding="utf-8"?>
<formControlPr xmlns="http://schemas.microsoft.com/office/spreadsheetml/2009/9/main" objectType="CheckBox" fmlaLink="$AB$15" val="0"/>
</file>

<file path=xl/ctrlProps/ctrlProp16.xml><?xml version="1.0" encoding="utf-8"?>
<formControlPr xmlns="http://schemas.microsoft.com/office/spreadsheetml/2009/9/main" objectType="CheckBox" fmlaLink="$AB$16" val="0"/>
</file>

<file path=xl/ctrlProps/ctrlProp17.xml><?xml version="1.0" encoding="utf-8"?>
<formControlPr xmlns="http://schemas.microsoft.com/office/spreadsheetml/2009/9/main" objectType="CheckBox" fmlaLink="$AB$17" val="0"/>
</file>

<file path=xl/ctrlProps/ctrlProp18.xml><?xml version="1.0" encoding="utf-8"?>
<formControlPr xmlns="http://schemas.microsoft.com/office/spreadsheetml/2009/9/main" objectType="CheckBox" fmlaLink="$AB$18" val="0"/>
</file>

<file path=xl/ctrlProps/ctrlProp19.xml><?xml version="1.0" encoding="utf-8"?>
<formControlPr xmlns="http://schemas.microsoft.com/office/spreadsheetml/2009/9/main" objectType="GBox" val="0"/>
</file>

<file path=xl/ctrlProps/ctrlProp2.xml><?xml version="1.0" encoding="utf-8"?>
<formControlPr xmlns="http://schemas.microsoft.com/office/spreadsheetml/2009/9/main" objectType="CheckBox" fmlaLink="$AB$12" val="0"/>
</file>

<file path=xl/ctrlProps/ctrlProp20.xml><?xml version="1.0" encoding="utf-8"?>
<formControlPr xmlns="http://schemas.microsoft.com/office/spreadsheetml/2009/9/main" objectType="CheckBox" fmlaLink="$AB$12" val="0"/>
</file>

<file path=xl/ctrlProps/ctrlProp21.xml><?xml version="1.0" encoding="utf-8"?>
<formControlPr xmlns="http://schemas.microsoft.com/office/spreadsheetml/2009/9/main" objectType="CheckBox" fmlaLink="$AB$13" val="0"/>
</file>

<file path=xl/ctrlProps/ctrlProp22.xml><?xml version="1.0" encoding="utf-8"?>
<formControlPr xmlns="http://schemas.microsoft.com/office/spreadsheetml/2009/9/main" objectType="CheckBox" fmlaLink="$AB$14" val="0"/>
</file>

<file path=xl/ctrlProps/ctrlProp23.xml><?xml version="1.0" encoding="utf-8"?>
<formControlPr xmlns="http://schemas.microsoft.com/office/spreadsheetml/2009/9/main" objectType="CheckBox" fmlaLink="$AB$15" val="0"/>
</file>

<file path=xl/ctrlProps/ctrlProp24.xml><?xml version="1.0" encoding="utf-8"?>
<formControlPr xmlns="http://schemas.microsoft.com/office/spreadsheetml/2009/9/main" objectType="CheckBox" fmlaLink="$AB$16" val="0"/>
</file>

<file path=xl/ctrlProps/ctrlProp25.xml><?xml version="1.0" encoding="utf-8"?>
<formControlPr xmlns="http://schemas.microsoft.com/office/spreadsheetml/2009/9/main" objectType="CheckBox" fmlaLink="$AB$17" val="0"/>
</file>

<file path=xl/ctrlProps/ctrlProp26.xml><?xml version="1.0" encoding="utf-8"?>
<formControlPr xmlns="http://schemas.microsoft.com/office/spreadsheetml/2009/9/main" objectType="CheckBox" fmlaLink="$AB$18" val="0"/>
</file>

<file path=xl/ctrlProps/ctrlProp27.xml><?xml version="1.0" encoding="utf-8"?>
<formControlPr xmlns="http://schemas.microsoft.com/office/spreadsheetml/2009/9/main" objectType="GBox" val="0"/>
</file>

<file path=xl/ctrlProps/ctrlProp28.xml><?xml version="1.0" encoding="utf-8"?>
<formControlPr xmlns="http://schemas.microsoft.com/office/spreadsheetml/2009/9/main" objectType="GBox" val="0"/>
</file>

<file path=xl/ctrlProps/ctrlProp29.xml><?xml version="1.0" encoding="utf-8"?>
<formControlPr xmlns="http://schemas.microsoft.com/office/spreadsheetml/2009/9/main" objectType="GBox" val="0"/>
</file>

<file path=xl/ctrlProps/ctrlProp3.xml><?xml version="1.0" encoding="utf-8"?>
<formControlPr xmlns="http://schemas.microsoft.com/office/spreadsheetml/2009/9/main" objectType="CheckBox" fmlaLink="$AB$13" val="0"/>
</file>

<file path=xl/ctrlProps/ctrlProp30.xml><?xml version="1.0" encoding="utf-8"?>
<formControlPr xmlns="http://schemas.microsoft.com/office/spreadsheetml/2009/9/main" objectType="CheckBox" fmlaLink="$AB$12" val="0"/>
</file>

<file path=xl/ctrlProps/ctrlProp31.xml><?xml version="1.0" encoding="utf-8"?>
<formControlPr xmlns="http://schemas.microsoft.com/office/spreadsheetml/2009/9/main" objectType="CheckBox" fmlaLink="$AB$13" val="0"/>
</file>

<file path=xl/ctrlProps/ctrlProp32.xml><?xml version="1.0" encoding="utf-8"?>
<formControlPr xmlns="http://schemas.microsoft.com/office/spreadsheetml/2009/9/main" objectType="CheckBox" fmlaLink="$AB$14" val="0"/>
</file>

<file path=xl/ctrlProps/ctrlProp33.xml><?xml version="1.0" encoding="utf-8"?>
<formControlPr xmlns="http://schemas.microsoft.com/office/spreadsheetml/2009/9/main" objectType="CheckBox" fmlaLink="$AB$15" val="0"/>
</file>

<file path=xl/ctrlProps/ctrlProp34.xml><?xml version="1.0" encoding="utf-8"?>
<formControlPr xmlns="http://schemas.microsoft.com/office/spreadsheetml/2009/9/main" objectType="CheckBox" fmlaLink="$AB$16" val="0"/>
</file>

<file path=xl/ctrlProps/ctrlProp35.xml><?xml version="1.0" encoding="utf-8"?>
<formControlPr xmlns="http://schemas.microsoft.com/office/spreadsheetml/2009/9/main" objectType="CheckBox" fmlaLink="$AB$17" val="0"/>
</file>

<file path=xl/ctrlProps/ctrlProp36.xml><?xml version="1.0" encoding="utf-8"?>
<formControlPr xmlns="http://schemas.microsoft.com/office/spreadsheetml/2009/9/main" objectType="CheckBox" fmlaLink="$AB$18" val="0"/>
</file>

<file path=xl/ctrlProps/ctrlProp37.xml><?xml version="1.0" encoding="utf-8"?>
<formControlPr xmlns="http://schemas.microsoft.com/office/spreadsheetml/2009/9/main" objectType="GBox" val="0"/>
</file>

<file path=xl/ctrlProps/ctrlProp38.xml><?xml version="1.0" encoding="utf-8"?>
<formControlPr xmlns="http://schemas.microsoft.com/office/spreadsheetml/2009/9/main" objectType="GBox" val="0"/>
</file>

<file path=xl/ctrlProps/ctrlProp39.xml><?xml version="1.0" encoding="utf-8"?>
<formControlPr xmlns="http://schemas.microsoft.com/office/spreadsheetml/2009/9/main" objectType="GBox" val="0"/>
</file>

<file path=xl/ctrlProps/ctrlProp4.xml><?xml version="1.0" encoding="utf-8"?>
<formControlPr xmlns="http://schemas.microsoft.com/office/spreadsheetml/2009/9/main" objectType="CheckBox" fmlaLink="$AB$14" val="0"/>
</file>

<file path=xl/ctrlProps/ctrlProp40.xml><?xml version="1.0" encoding="utf-8"?>
<formControlPr xmlns="http://schemas.microsoft.com/office/spreadsheetml/2009/9/main" objectType="GBox" val="0"/>
</file>

<file path=xl/ctrlProps/ctrlProp41.xml><?xml version="1.0" encoding="utf-8"?>
<formControlPr xmlns="http://schemas.microsoft.com/office/spreadsheetml/2009/9/main" objectType="CheckBox" fmlaLink="$AB$12" val="0"/>
</file>

<file path=xl/ctrlProps/ctrlProp42.xml><?xml version="1.0" encoding="utf-8"?>
<formControlPr xmlns="http://schemas.microsoft.com/office/spreadsheetml/2009/9/main" objectType="CheckBox" fmlaLink="$AB$13" val="0"/>
</file>

<file path=xl/ctrlProps/ctrlProp43.xml><?xml version="1.0" encoding="utf-8"?>
<formControlPr xmlns="http://schemas.microsoft.com/office/spreadsheetml/2009/9/main" objectType="CheckBox" fmlaLink="$AB$14" val="0"/>
</file>

<file path=xl/ctrlProps/ctrlProp44.xml><?xml version="1.0" encoding="utf-8"?>
<formControlPr xmlns="http://schemas.microsoft.com/office/spreadsheetml/2009/9/main" objectType="CheckBox" fmlaLink="$AB$15" val="0"/>
</file>

<file path=xl/ctrlProps/ctrlProp45.xml><?xml version="1.0" encoding="utf-8"?>
<formControlPr xmlns="http://schemas.microsoft.com/office/spreadsheetml/2009/9/main" objectType="CheckBox" fmlaLink="$AB$16" val="0"/>
</file>

<file path=xl/ctrlProps/ctrlProp46.xml><?xml version="1.0" encoding="utf-8"?>
<formControlPr xmlns="http://schemas.microsoft.com/office/spreadsheetml/2009/9/main" objectType="CheckBox" fmlaLink="$AB$17" val="0"/>
</file>

<file path=xl/ctrlProps/ctrlProp47.xml><?xml version="1.0" encoding="utf-8"?>
<formControlPr xmlns="http://schemas.microsoft.com/office/spreadsheetml/2009/9/main" objectType="CheckBox" fmlaLink="$AB$18" val="0"/>
</file>

<file path=xl/ctrlProps/ctrlProp48.xml><?xml version="1.0" encoding="utf-8"?>
<formControlPr xmlns="http://schemas.microsoft.com/office/spreadsheetml/2009/9/main" objectType="GBox" val="0"/>
</file>

<file path=xl/ctrlProps/ctrlProp49.xml><?xml version="1.0" encoding="utf-8"?>
<formControlPr xmlns="http://schemas.microsoft.com/office/spreadsheetml/2009/9/main" objectType="GBox" val="0"/>
</file>

<file path=xl/ctrlProps/ctrlProp5.xml><?xml version="1.0" encoding="utf-8"?>
<formControlPr xmlns="http://schemas.microsoft.com/office/spreadsheetml/2009/9/main" objectType="CheckBox" fmlaLink="$AB$15" val="0"/>
</file>

<file path=xl/ctrlProps/ctrlProp50.xml><?xml version="1.0" encoding="utf-8"?>
<formControlPr xmlns="http://schemas.microsoft.com/office/spreadsheetml/2009/9/main" objectType="GBox" val="0"/>
</file>

<file path=xl/ctrlProps/ctrlProp51.xml><?xml version="1.0" encoding="utf-8"?>
<formControlPr xmlns="http://schemas.microsoft.com/office/spreadsheetml/2009/9/main" objectType="CheckBox" fmlaLink="$AB$12" val="0"/>
</file>

<file path=xl/ctrlProps/ctrlProp52.xml><?xml version="1.0" encoding="utf-8"?>
<formControlPr xmlns="http://schemas.microsoft.com/office/spreadsheetml/2009/9/main" objectType="CheckBox" fmlaLink="$AB$13" val="0"/>
</file>

<file path=xl/ctrlProps/ctrlProp53.xml><?xml version="1.0" encoding="utf-8"?>
<formControlPr xmlns="http://schemas.microsoft.com/office/spreadsheetml/2009/9/main" objectType="CheckBox" fmlaLink="$AB$14" val="0"/>
</file>

<file path=xl/ctrlProps/ctrlProp54.xml><?xml version="1.0" encoding="utf-8"?>
<formControlPr xmlns="http://schemas.microsoft.com/office/spreadsheetml/2009/9/main" objectType="CheckBox" fmlaLink="$AB$15" val="0"/>
</file>

<file path=xl/ctrlProps/ctrlProp55.xml><?xml version="1.0" encoding="utf-8"?>
<formControlPr xmlns="http://schemas.microsoft.com/office/spreadsheetml/2009/9/main" objectType="CheckBox" fmlaLink="$AB$16" val="0"/>
</file>

<file path=xl/ctrlProps/ctrlProp56.xml><?xml version="1.0" encoding="utf-8"?>
<formControlPr xmlns="http://schemas.microsoft.com/office/spreadsheetml/2009/9/main" objectType="CheckBox" fmlaLink="$AB$17" val="0"/>
</file>

<file path=xl/ctrlProps/ctrlProp57.xml><?xml version="1.0" encoding="utf-8"?>
<formControlPr xmlns="http://schemas.microsoft.com/office/spreadsheetml/2009/9/main" objectType="CheckBox" fmlaLink="$AB$18" val="0"/>
</file>

<file path=xl/ctrlProps/ctrlProp58.xml><?xml version="1.0" encoding="utf-8"?>
<formControlPr xmlns="http://schemas.microsoft.com/office/spreadsheetml/2009/9/main" objectType="GBox" val="0"/>
</file>

<file path=xl/ctrlProps/ctrlProp59.xml><?xml version="1.0" encoding="utf-8"?>
<formControlPr xmlns="http://schemas.microsoft.com/office/spreadsheetml/2009/9/main" objectType="GBox" val="0"/>
</file>

<file path=xl/ctrlProps/ctrlProp6.xml><?xml version="1.0" encoding="utf-8"?>
<formControlPr xmlns="http://schemas.microsoft.com/office/spreadsheetml/2009/9/main" objectType="CheckBox" fmlaLink="$AB$16" val="0"/>
</file>

<file path=xl/ctrlProps/ctrlProp60.xml><?xml version="1.0" encoding="utf-8"?>
<formControlPr xmlns="http://schemas.microsoft.com/office/spreadsheetml/2009/9/main" objectType="GBox" val="0"/>
</file>

<file path=xl/ctrlProps/ctrlProp61.xml><?xml version="1.0" encoding="utf-8"?>
<formControlPr xmlns="http://schemas.microsoft.com/office/spreadsheetml/2009/9/main" objectType="CheckBox" fmlaLink="$AB$12" val="0"/>
</file>

<file path=xl/ctrlProps/ctrlProp62.xml><?xml version="1.0" encoding="utf-8"?>
<formControlPr xmlns="http://schemas.microsoft.com/office/spreadsheetml/2009/9/main" objectType="CheckBox" fmlaLink="$AB$13" val="0"/>
</file>

<file path=xl/ctrlProps/ctrlProp63.xml><?xml version="1.0" encoding="utf-8"?>
<formControlPr xmlns="http://schemas.microsoft.com/office/spreadsheetml/2009/9/main" objectType="CheckBox" fmlaLink="$AB$14" val="0"/>
</file>

<file path=xl/ctrlProps/ctrlProp64.xml><?xml version="1.0" encoding="utf-8"?>
<formControlPr xmlns="http://schemas.microsoft.com/office/spreadsheetml/2009/9/main" objectType="CheckBox" fmlaLink="$AB$15" val="0"/>
</file>

<file path=xl/ctrlProps/ctrlProp65.xml><?xml version="1.0" encoding="utf-8"?>
<formControlPr xmlns="http://schemas.microsoft.com/office/spreadsheetml/2009/9/main" objectType="CheckBox" fmlaLink="$AB$16" val="0"/>
</file>

<file path=xl/ctrlProps/ctrlProp66.xml><?xml version="1.0" encoding="utf-8"?>
<formControlPr xmlns="http://schemas.microsoft.com/office/spreadsheetml/2009/9/main" objectType="CheckBox" fmlaLink="$AB$17" val="0"/>
</file>

<file path=xl/ctrlProps/ctrlProp67.xml><?xml version="1.0" encoding="utf-8"?>
<formControlPr xmlns="http://schemas.microsoft.com/office/spreadsheetml/2009/9/main" objectType="CheckBox" fmlaLink="$AB$18" val="0"/>
</file>

<file path=xl/ctrlProps/ctrlProp68.xml><?xml version="1.0" encoding="utf-8"?>
<formControlPr xmlns="http://schemas.microsoft.com/office/spreadsheetml/2009/9/main" objectType="GBox" val="0"/>
</file>

<file path=xl/ctrlProps/ctrlProp69.xml><?xml version="1.0" encoding="utf-8"?>
<formControlPr xmlns="http://schemas.microsoft.com/office/spreadsheetml/2009/9/main" objectType="GBox" val="0"/>
</file>

<file path=xl/ctrlProps/ctrlProp7.xml><?xml version="1.0" encoding="utf-8"?>
<formControlPr xmlns="http://schemas.microsoft.com/office/spreadsheetml/2009/9/main" objectType="CheckBox" fmlaLink="$AB$17" val="0"/>
</file>

<file path=xl/ctrlProps/ctrlProp70.xml><?xml version="1.0" encoding="utf-8"?>
<formControlPr xmlns="http://schemas.microsoft.com/office/spreadsheetml/2009/9/main" objectType="GBox" val="0"/>
</file>

<file path=xl/ctrlProps/ctrlProp71.xml><?xml version="1.0" encoding="utf-8"?>
<formControlPr xmlns="http://schemas.microsoft.com/office/spreadsheetml/2009/9/main" objectType="CheckBox" fmlaLink="$AB$12" val="0"/>
</file>

<file path=xl/ctrlProps/ctrlProp72.xml><?xml version="1.0" encoding="utf-8"?>
<formControlPr xmlns="http://schemas.microsoft.com/office/spreadsheetml/2009/9/main" objectType="CheckBox" fmlaLink="$AB$13" val="0"/>
</file>

<file path=xl/ctrlProps/ctrlProp73.xml><?xml version="1.0" encoding="utf-8"?>
<formControlPr xmlns="http://schemas.microsoft.com/office/spreadsheetml/2009/9/main" objectType="CheckBox" fmlaLink="$AB$14" val="0"/>
</file>

<file path=xl/ctrlProps/ctrlProp74.xml><?xml version="1.0" encoding="utf-8"?>
<formControlPr xmlns="http://schemas.microsoft.com/office/spreadsheetml/2009/9/main" objectType="CheckBox" fmlaLink="$AB$15" val="0"/>
</file>

<file path=xl/ctrlProps/ctrlProp75.xml><?xml version="1.0" encoding="utf-8"?>
<formControlPr xmlns="http://schemas.microsoft.com/office/spreadsheetml/2009/9/main" objectType="CheckBox" fmlaLink="$AB$16" val="0"/>
</file>

<file path=xl/ctrlProps/ctrlProp76.xml><?xml version="1.0" encoding="utf-8"?>
<formControlPr xmlns="http://schemas.microsoft.com/office/spreadsheetml/2009/9/main" objectType="CheckBox" fmlaLink="$AB$17" val="0"/>
</file>

<file path=xl/ctrlProps/ctrlProp77.xml><?xml version="1.0" encoding="utf-8"?>
<formControlPr xmlns="http://schemas.microsoft.com/office/spreadsheetml/2009/9/main" objectType="CheckBox" fmlaLink="$AB$18" val="0"/>
</file>

<file path=xl/ctrlProps/ctrlProp78.xml><?xml version="1.0" encoding="utf-8"?>
<formControlPr xmlns="http://schemas.microsoft.com/office/spreadsheetml/2009/9/main" objectType="GBox" val="0"/>
</file>

<file path=xl/ctrlProps/ctrlProp79.xml><?xml version="1.0" encoding="utf-8"?>
<formControlPr xmlns="http://schemas.microsoft.com/office/spreadsheetml/2009/9/main" objectType="GBox" val="0"/>
</file>

<file path=xl/ctrlProps/ctrlProp8.xml><?xml version="1.0" encoding="utf-8"?>
<formControlPr xmlns="http://schemas.microsoft.com/office/spreadsheetml/2009/9/main" objectType="CheckBox" fmlaLink="$AB$18" val="0"/>
</file>

<file path=xl/ctrlProps/ctrlProp80.xml><?xml version="1.0" encoding="utf-8"?>
<formControlPr xmlns="http://schemas.microsoft.com/office/spreadsheetml/2009/9/main" objectType="GBox" val="0"/>
</file>

<file path=xl/ctrlProps/ctrlProp81.xml><?xml version="1.0" encoding="utf-8"?>
<formControlPr xmlns="http://schemas.microsoft.com/office/spreadsheetml/2009/9/main" objectType="CheckBox" fmlaLink="$AB$12" val="0"/>
</file>

<file path=xl/ctrlProps/ctrlProp82.xml><?xml version="1.0" encoding="utf-8"?>
<formControlPr xmlns="http://schemas.microsoft.com/office/spreadsheetml/2009/9/main" objectType="CheckBox" fmlaLink="$AB$13" val="0"/>
</file>

<file path=xl/ctrlProps/ctrlProp83.xml><?xml version="1.0" encoding="utf-8"?>
<formControlPr xmlns="http://schemas.microsoft.com/office/spreadsheetml/2009/9/main" objectType="CheckBox" fmlaLink="$AB$14" val="0"/>
</file>

<file path=xl/ctrlProps/ctrlProp84.xml><?xml version="1.0" encoding="utf-8"?>
<formControlPr xmlns="http://schemas.microsoft.com/office/spreadsheetml/2009/9/main" objectType="CheckBox" fmlaLink="$AB$15" val="0"/>
</file>

<file path=xl/ctrlProps/ctrlProp85.xml><?xml version="1.0" encoding="utf-8"?>
<formControlPr xmlns="http://schemas.microsoft.com/office/spreadsheetml/2009/9/main" objectType="CheckBox" fmlaLink="$AB$16" val="0"/>
</file>

<file path=xl/ctrlProps/ctrlProp86.xml><?xml version="1.0" encoding="utf-8"?>
<formControlPr xmlns="http://schemas.microsoft.com/office/spreadsheetml/2009/9/main" objectType="CheckBox" fmlaLink="$AB$17" val="0"/>
</file>

<file path=xl/ctrlProps/ctrlProp87.xml><?xml version="1.0" encoding="utf-8"?>
<formControlPr xmlns="http://schemas.microsoft.com/office/spreadsheetml/2009/9/main" objectType="CheckBox" fmlaLink="$AB$18" val="0"/>
</file>

<file path=xl/ctrlProps/ctrlProp88.xml><?xml version="1.0" encoding="utf-8"?>
<formControlPr xmlns="http://schemas.microsoft.com/office/spreadsheetml/2009/9/main" objectType="GBox" val="0"/>
</file>

<file path=xl/ctrlProps/ctrlProp89.xml><?xml version="1.0" encoding="utf-8"?>
<formControlPr xmlns="http://schemas.microsoft.com/office/spreadsheetml/2009/9/main" objectType="GBox" val="0"/>
</file>

<file path=xl/ctrlProps/ctrlProp9.xml><?xml version="1.0" encoding="utf-8"?>
<formControlPr xmlns="http://schemas.microsoft.com/office/spreadsheetml/2009/9/main" objectType="GBox" val="0"/>
</file>

<file path=xl/ctrlProps/ctrlProp90.xml><?xml version="1.0" encoding="utf-8"?>
<formControlPr xmlns="http://schemas.microsoft.com/office/spreadsheetml/2009/9/main" objectType="GBox" val="0"/>
</file>

<file path=xl/ctrlProps/ctrlProp91.xml><?xml version="1.0" encoding="utf-8"?>
<formControlPr xmlns="http://schemas.microsoft.com/office/spreadsheetml/2009/9/main" objectType="CheckBox" fmlaLink="$AB$12" val="0"/>
</file>

<file path=xl/ctrlProps/ctrlProp92.xml><?xml version="1.0" encoding="utf-8"?>
<formControlPr xmlns="http://schemas.microsoft.com/office/spreadsheetml/2009/9/main" objectType="CheckBox" fmlaLink="$AB$13" val="0"/>
</file>

<file path=xl/ctrlProps/ctrlProp93.xml><?xml version="1.0" encoding="utf-8"?>
<formControlPr xmlns="http://schemas.microsoft.com/office/spreadsheetml/2009/9/main" objectType="CheckBox" fmlaLink="$AB$14" val="0"/>
</file>

<file path=xl/ctrlProps/ctrlProp94.xml><?xml version="1.0" encoding="utf-8"?>
<formControlPr xmlns="http://schemas.microsoft.com/office/spreadsheetml/2009/9/main" objectType="CheckBox" fmlaLink="$AB$15" val="0"/>
</file>

<file path=xl/ctrlProps/ctrlProp95.xml><?xml version="1.0" encoding="utf-8"?>
<formControlPr xmlns="http://schemas.microsoft.com/office/spreadsheetml/2009/9/main" objectType="CheckBox" fmlaLink="$AB$16" val="0"/>
</file>

<file path=xl/ctrlProps/ctrlProp96.xml><?xml version="1.0" encoding="utf-8"?>
<formControlPr xmlns="http://schemas.microsoft.com/office/spreadsheetml/2009/9/main" objectType="CheckBox" fmlaLink="$AB$17" val="0"/>
</file>

<file path=xl/ctrlProps/ctrlProp97.xml><?xml version="1.0" encoding="utf-8"?>
<formControlPr xmlns="http://schemas.microsoft.com/office/spreadsheetml/2009/9/main" objectType="CheckBox" fmlaLink="$AB$18" val="0"/>
</file>

<file path=xl/ctrlProps/ctrlProp98.xml><?xml version="1.0" encoding="utf-8"?>
<formControlPr xmlns="http://schemas.microsoft.com/office/spreadsheetml/2009/9/main" objectType="GBox" val="0"/>
</file>

<file path=xl/ctrlProps/ctrlProp99.xml><?xml version="1.0" encoding="utf-8"?>
<formControlPr xmlns="http://schemas.microsoft.com/office/spreadsheetml/2009/9/main" objectType="GBox" val="0"/>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685925"/>
          <a:chOff x="7419970" y="11868132"/>
          <a:chExt cx="2362201" cy="1641021"/>
        </a:xfrm>
      </xdr:grpSpPr>
      <mc:AlternateContent xmlns:mc="http://schemas.openxmlformats.org/markup-compatibility/2006">
        <mc:Choice xmlns:a14="http://schemas.microsoft.com/office/drawing/2010/main" Requires="a14">
          <xdr:sp>
            <xdr:nvSpPr>
              <xdr:cNvPr id="54273" name="Group Box 1" hidden="1">
                <a:extLst>
                  <a:ext uri="{63B3BB69-23CF-44E3-9099-C40C66FF867C}">
                    <a14:compatExt spid="_x0000_s54273"/>
                  </a:ext>
                </a:extLst>
              </xdr:cNvPr>
              <xdr:cNvSpPr/>
            </xdr:nvSpPr>
            <xdr:spPr>
              <a:xfrm>
                <a:off x="7419970"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4274" name="Check Box 2" hidden="1">
                <a:extLst>
                  <a:ext uri="{63B3BB69-23CF-44E3-9099-C40C66FF867C}">
                    <a14:compatExt spid="_x0000_s54274"/>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4275" name="Check Box 3" hidden="1">
                <a:extLst>
                  <a:ext uri="{63B3BB69-23CF-44E3-9099-C40C66FF867C}">
                    <a14:compatExt spid="_x0000_s54275"/>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4276" name="Check Box 4" hidden="1">
                <a:extLst>
                  <a:ext uri="{63B3BB69-23CF-44E3-9099-C40C66FF867C}">
                    <a14:compatExt spid="_x0000_s54276"/>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4277" name="Check Box 5" hidden="1">
                <a:extLst>
                  <a:ext uri="{63B3BB69-23CF-44E3-9099-C40C66FF867C}">
                    <a14:compatExt spid="_x0000_s54277"/>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4278" name="Check Box 6" hidden="1">
                <a:extLst>
                  <a:ext uri="{63B3BB69-23CF-44E3-9099-C40C66FF867C}">
                    <a14:compatExt spid="_x0000_s54278"/>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4279" name="Check Box 7" hidden="1">
                <a:extLst>
                  <a:ext uri="{63B3BB69-23CF-44E3-9099-C40C66FF867C}">
                    <a14:compatExt spid="_x0000_s54279"/>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4280" name="Check Box 8" hidden="1">
                <a:extLst>
                  <a:ext uri="{63B3BB69-23CF-44E3-9099-C40C66FF867C}">
                    <a14:compatExt spid="_x0000_s54280"/>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46</xdr:row>
          <xdr:rowOff>38100</xdr:rowOff>
        </xdr:to>
        <xdr:sp>
          <xdr:nvSpPr>
            <xdr:cNvPr id="54321" name="Group Box 49" hidden="1">
              <a:extLst>
                <a:ext uri="{63B3BB69-23CF-44E3-9099-C40C66FF867C}">
                  <a14:compatExt spid="_x0000_s54321"/>
                </a:ext>
              </a:extLst>
            </xdr:cNvPr>
            <xdr:cNvSpPr/>
          </xdr:nvSpPr>
          <xdr:spPr>
            <a:xfrm>
              <a:off x="9229725" y="1844992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46</xdr:row>
          <xdr:rowOff>28575</xdr:rowOff>
        </xdr:to>
        <xdr:sp>
          <xdr:nvSpPr>
            <xdr:cNvPr id="54322" name="Group Box 50" hidden="1">
              <a:extLst>
                <a:ext uri="{63B3BB69-23CF-44E3-9099-C40C66FF867C}">
                  <a14:compatExt spid="_x0000_s54322"/>
                </a:ext>
              </a:extLst>
            </xdr:cNvPr>
            <xdr:cNvSpPr/>
          </xdr:nvSpPr>
          <xdr:spPr>
            <a:xfrm>
              <a:off x="6953250" y="1844040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755775"/>
          <a:chOff x="7419976" y="11868132"/>
          <a:chExt cx="2362201" cy="1641021"/>
        </a:xfrm>
      </xdr:grpSpPr>
      <mc:AlternateContent xmlns:mc="http://schemas.openxmlformats.org/markup-compatibility/2006">
        <mc:Choice xmlns:a14="http://schemas.microsoft.com/office/drawing/2010/main" Requires="a14">
          <xdr:sp>
            <xdr:nvSpPr>
              <xdr:cNvPr id="12289" name="Group Box 1" hidden="1">
                <a:extLst>
                  <a:ext uri="{63B3BB69-23CF-44E3-9099-C40C66FF867C}">
                    <a14:compatExt spid="_x0000_s12289"/>
                  </a:ext>
                </a:extLst>
              </xdr:cNvPr>
              <xdr:cNvSpPr/>
            </xdr:nvSpPr>
            <xdr:spPr>
              <a:xfrm>
                <a:off x="7419976"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2290" name="Check Box 2" hidden="1">
                <a:extLst>
                  <a:ext uri="{63B3BB69-23CF-44E3-9099-C40C66FF867C}">
                    <a14:compatExt spid="_x0000_s12290"/>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2291" name="Check Box 3" hidden="1">
                <a:extLst>
                  <a:ext uri="{63B3BB69-23CF-44E3-9099-C40C66FF867C}">
                    <a14:compatExt spid="_x0000_s12291"/>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2292" name="Check Box 4" hidden="1">
                <a:extLst>
                  <a:ext uri="{63B3BB69-23CF-44E3-9099-C40C66FF867C}">
                    <a14:compatExt spid="_x0000_s12292"/>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2293" name="Check Box 5" hidden="1">
                <a:extLst>
                  <a:ext uri="{63B3BB69-23CF-44E3-9099-C40C66FF867C}">
                    <a14:compatExt spid="_x0000_s12293"/>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2294" name="Check Box 6" hidden="1">
                <a:extLst>
                  <a:ext uri="{63B3BB69-23CF-44E3-9099-C40C66FF867C}">
                    <a14:compatExt spid="_x0000_s12294"/>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2295" name="Check Box 7" hidden="1">
                <a:extLst>
                  <a:ext uri="{63B3BB69-23CF-44E3-9099-C40C66FF867C}">
                    <a14:compatExt spid="_x0000_s12295"/>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2296" name="Check Box 8" hidden="1">
                <a:extLst>
                  <a:ext uri="{63B3BB69-23CF-44E3-9099-C40C66FF867C}">
                    <a14:compatExt spid="_x0000_s12296"/>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46</xdr:row>
          <xdr:rowOff>622300</xdr:rowOff>
        </xdr:to>
        <xdr:sp>
          <xdr:nvSpPr>
            <xdr:cNvPr id="12300" name="Group Box 12" hidden="1">
              <a:extLst>
                <a:ext uri="{63B3BB69-23CF-44E3-9099-C40C66FF867C}">
                  <a14:compatExt spid="_x0000_s12300"/>
                </a:ext>
              </a:extLst>
            </xdr:cNvPr>
            <xdr:cNvSpPr/>
          </xdr:nvSpPr>
          <xdr:spPr>
            <a:xfrm>
              <a:off x="9229725" y="1851977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46</xdr:row>
          <xdr:rowOff>612775</xdr:rowOff>
        </xdr:to>
        <xdr:sp>
          <xdr:nvSpPr>
            <xdr:cNvPr id="12301" name="Group Box 13" hidden="1">
              <a:extLst>
                <a:ext uri="{63B3BB69-23CF-44E3-9099-C40C66FF867C}">
                  <a14:compatExt spid="_x0000_s12301"/>
                </a:ext>
              </a:extLst>
            </xdr:cNvPr>
            <xdr:cNvSpPr/>
          </xdr:nvSpPr>
          <xdr:spPr>
            <a:xfrm>
              <a:off x="6953250" y="1851025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685925"/>
          <a:chOff x="7419976" y="11868132"/>
          <a:chExt cx="2362201" cy="1641021"/>
        </a:xfrm>
      </xdr:grpSpPr>
      <mc:AlternateContent xmlns:mc="http://schemas.openxmlformats.org/markup-compatibility/2006">
        <mc:Choice xmlns:a14="http://schemas.microsoft.com/office/drawing/2010/main" Requires="a14">
          <xdr:sp>
            <xdr:nvSpPr>
              <xdr:cNvPr id="13313" name="Group Box 1" hidden="1">
                <a:extLst>
                  <a:ext uri="{63B3BB69-23CF-44E3-9099-C40C66FF867C}">
                    <a14:compatExt spid="_x0000_s13313"/>
                  </a:ext>
                </a:extLst>
              </xdr:cNvPr>
              <xdr:cNvSpPr/>
            </xdr:nvSpPr>
            <xdr:spPr>
              <a:xfrm>
                <a:off x="7419976"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3314" name="Check Box 2" hidden="1">
                <a:extLst>
                  <a:ext uri="{63B3BB69-23CF-44E3-9099-C40C66FF867C}">
                    <a14:compatExt spid="_x0000_s13314"/>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3315" name="Check Box 3" hidden="1">
                <a:extLst>
                  <a:ext uri="{63B3BB69-23CF-44E3-9099-C40C66FF867C}">
                    <a14:compatExt spid="_x0000_s13315"/>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3316" name="Check Box 4" hidden="1">
                <a:extLst>
                  <a:ext uri="{63B3BB69-23CF-44E3-9099-C40C66FF867C}">
                    <a14:compatExt spid="_x0000_s13316"/>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3317" name="Check Box 5" hidden="1">
                <a:extLst>
                  <a:ext uri="{63B3BB69-23CF-44E3-9099-C40C66FF867C}">
                    <a14:compatExt spid="_x0000_s13317"/>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3318" name="Check Box 6" hidden="1">
                <a:extLst>
                  <a:ext uri="{63B3BB69-23CF-44E3-9099-C40C66FF867C}">
                    <a14:compatExt spid="_x0000_s13318"/>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3319" name="Check Box 7" hidden="1">
                <a:extLst>
                  <a:ext uri="{63B3BB69-23CF-44E3-9099-C40C66FF867C}">
                    <a14:compatExt spid="_x0000_s13319"/>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3320" name="Check Box 8" hidden="1">
                <a:extLst>
                  <a:ext uri="{63B3BB69-23CF-44E3-9099-C40C66FF867C}">
                    <a14:compatExt spid="_x0000_s13320"/>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46</xdr:row>
          <xdr:rowOff>177800</xdr:rowOff>
        </xdr:to>
        <xdr:sp>
          <xdr:nvSpPr>
            <xdr:cNvPr id="13324" name="Group Box 12" hidden="1">
              <a:extLst>
                <a:ext uri="{63B3BB69-23CF-44E3-9099-C40C66FF867C}">
                  <a14:compatExt spid="_x0000_s13324"/>
                </a:ext>
              </a:extLst>
            </xdr:cNvPr>
            <xdr:cNvSpPr/>
          </xdr:nvSpPr>
          <xdr:spPr>
            <a:xfrm>
              <a:off x="9229725" y="1844992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46</xdr:row>
          <xdr:rowOff>168275</xdr:rowOff>
        </xdr:to>
        <xdr:sp>
          <xdr:nvSpPr>
            <xdr:cNvPr id="13325" name="Group Box 13" hidden="1">
              <a:extLst>
                <a:ext uri="{63B3BB69-23CF-44E3-9099-C40C66FF867C}">
                  <a14:compatExt spid="_x0000_s13325"/>
                </a:ext>
              </a:extLst>
            </xdr:cNvPr>
            <xdr:cNvSpPr/>
          </xdr:nvSpPr>
          <xdr:spPr>
            <a:xfrm>
              <a:off x="6953250" y="1844040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857375"/>
          <a:chOff x="7419976" y="11868132"/>
          <a:chExt cx="2362201" cy="1641021"/>
        </a:xfrm>
      </xdr:grpSpPr>
      <mc:AlternateContent xmlns:mc="http://schemas.openxmlformats.org/markup-compatibility/2006">
        <mc:Choice xmlns:a14="http://schemas.microsoft.com/office/drawing/2010/main" Requires="a14">
          <xdr:sp>
            <xdr:nvSpPr>
              <xdr:cNvPr id="14337" name="Group Box 1" hidden="1">
                <a:extLst>
                  <a:ext uri="{63B3BB69-23CF-44E3-9099-C40C66FF867C}">
                    <a14:compatExt spid="_x0000_s14337"/>
                  </a:ext>
                </a:extLst>
              </xdr:cNvPr>
              <xdr:cNvSpPr/>
            </xdr:nvSpPr>
            <xdr:spPr>
              <a:xfrm>
                <a:off x="7419976"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4338" name="Check Box 2" hidden="1">
                <a:extLst>
                  <a:ext uri="{63B3BB69-23CF-44E3-9099-C40C66FF867C}">
                    <a14:compatExt spid="_x0000_s14338"/>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4339" name="Check Box 3" hidden="1">
                <a:extLst>
                  <a:ext uri="{63B3BB69-23CF-44E3-9099-C40C66FF867C}">
                    <a14:compatExt spid="_x0000_s14339"/>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4340" name="Check Box 4" hidden="1">
                <a:extLst>
                  <a:ext uri="{63B3BB69-23CF-44E3-9099-C40C66FF867C}">
                    <a14:compatExt spid="_x0000_s14340"/>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4341" name="Check Box 5" hidden="1">
                <a:extLst>
                  <a:ext uri="{63B3BB69-23CF-44E3-9099-C40C66FF867C}">
                    <a14:compatExt spid="_x0000_s14341"/>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4342" name="Check Box 6" hidden="1">
                <a:extLst>
                  <a:ext uri="{63B3BB69-23CF-44E3-9099-C40C66FF867C}">
                    <a14:compatExt spid="_x0000_s14342"/>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4343" name="Check Box 7" hidden="1">
                <a:extLst>
                  <a:ext uri="{63B3BB69-23CF-44E3-9099-C40C66FF867C}">
                    <a14:compatExt spid="_x0000_s14343"/>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4344" name="Check Box 8" hidden="1">
                <a:extLst>
                  <a:ext uri="{63B3BB69-23CF-44E3-9099-C40C66FF867C}">
                    <a14:compatExt spid="_x0000_s14344"/>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45</xdr:row>
          <xdr:rowOff>127000</xdr:rowOff>
        </xdr:to>
        <xdr:sp>
          <xdr:nvSpPr>
            <xdr:cNvPr id="14348" name="Group Box 12" hidden="1">
              <a:extLst>
                <a:ext uri="{63B3BB69-23CF-44E3-9099-C40C66FF867C}">
                  <a14:compatExt spid="_x0000_s14348"/>
                </a:ext>
              </a:extLst>
            </xdr:cNvPr>
            <xdr:cNvSpPr/>
          </xdr:nvSpPr>
          <xdr:spPr>
            <a:xfrm>
              <a:off x="9229725" y="1862137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45</xdr:row>
          <xdr:rowOff>117475</xdr:rowOff>
        </xdr:to>
        <xdr:sp>
          <xdr:nvSpPr>
            <xdr:cNvPr id="14349" name="Group Box 13" hidden="1">
              <a:extLst>
                <a:ext uri="{63B3BB69-23CF-44E3-9099-C40C66FF867C}">
                  <a14:compatExt spid="_x0000_s14349"/>
                </a:ext>
              </a:extLst>
            </xdr:cNvPr>
            <xdr:cNvSpPr/>
          </xdr:nvSpPr>
          <xdr:spPr>
            <a:xfrm>
              <a:off x="6953250" y="1861185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685925"/>
          <a:chOff x="7419976" y="11868132"/>
          <a:chExt cx="2362201" cy="1641021"/>
        </a:xfrm>
      </xdr:grpSpPr>
      <mc:AlternateContent xmlns:mc="http://schemas.openxmlformats.org/markup-compatibility/2006">
        <mc:Choice xmlns:a14="http://schemas.microsoft.com/office/drawing/2010/main" Requires="a14">
          <xdr:sp>
            <xdr:nvSpPr>
              <xdr:cNvPr id="16385" name="Group Box 1" hidden="1">
                <a:extLst>
                  <a:ext uri="{63B3BB69-23CF-44E3-9099-C40C66FF867C}">
                    <a14:compatExt spid="_x0000_s16385"/>
                  </a:ext>
                </a:extLst>
              </xdr:cNvPr>
              <xdr:cNvSpPr/>
            </xdr:nvSpPr>
            <xdr:spPr>
              <a:xfrm>
                <a:off x="7419976"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6386" name="Check Box 2" hidden="1">
                <a:extLst>
                  <a:ext uri="{63B3BB69-23CF-44E3-9099-C40C66FF867C}">
                    <a14:compatExt spid="_x0000_s16386"/>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6387" name="Check Box 3" hidden="1">
                <a:extLst>
                  <a:ext uri="{63B3BB69-23CF-44E3-9099-C40C66FF867C}">
                    <a14:compatExt spid="_x0000_s16387"/>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6388" name="Check Box 4" hidden="1">
                <a:extLst>
                  <a:ext uri="{63B3BB69-23CF-44E3-9099-C40C66FF867C}">
                    <a14:compatExt spid="_x0000_s16388"/>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6389" name="Check Box 5" hidden="1">
                <a:extLst>
                  <a:ext uri="{63B3BB69-23CF-44E3-9099-C40C66FF867C}">
                    <a14:compatExt spid="_x0000_s16389"/>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6390" name="Check Box 6" hidden="1">
                <a:extLst>
                  <a:ext uri="{63B3BB69-23CF-44E3-9099-C40C66FF867C}">
                    <a14:compatExt spid="_x0000_s16390"/>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6391" name="Check Box 7" hidden="1">
                <a:extLst>
                  <a:ext uri="{63B3BB69-23CF-44E3-9099-C40C66FF867C}">
                    <a14:compatExt spid="_x0000_s16391"/>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6392" name="Check Box 8" hidden="1">
                <a:extLst>
                  <a:ext uri="{63B3BB69-23CF-44E3-9099-C40C66FF867C}">
                    <a14:compatExt spid="_x0000_s16392"/>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44</xdr:row>
          <xdr:rowOff>0</xdr:rowOff>
        </xdr:to>
        <xdr:sp>
          <xdr:nvSpPr>
            <xdr:cNvPr id="16396" name="Group Box 12" hidden="1">
              <a:extLst>
                <a:ext uri="{63B3BB69-23CF-44E3-9099-C40C66FF867C}">
                  <a14:compatExt spid="_x0000_s16396"/>
                </a:ext>
              </a:extLst>
            </xdr:cNvPr>
            <xdr:cNvSpPr/>
          </xdr:nvSpPr>
          <xdr:spPr>
            <a:xfrm>
              <a:off x="9229725" y="1844992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43</xdr:row>
          <xdr:rowOff>371475</xdr:rowOff>
        </xdr:to>
        <xdr:sp>
          <xdr:nvSpPr>
            <xdr:cNvPr id="16397" name="Group Box 13" hidden="1">
              <a:extLst>
                <a:ext uri="{63B3BB69-23CF-44E3-9099-C40C66FF867C}">
                  <a14:compatExt spid="_x0000_s16397"/>
                </a:ext>
              </a:extLst>
            </xdr:cNvPr>
            <xdr:cNvSpPr/>
          </xdr:nvSpPr>
          <xdr:spPr>
            <a:xfrm>
              <a:off x="6953250" y="1844040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已选支出功能分类（类级）科目名称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685925"/>
          <a:chOff x="7419976" y="11868132"/>
          <a:chExt cx="2362201" cy="1641021"/>
        </a:xfrm>
      </xdr:grpSpPr>
      <mc:AlternateContent xmlns:mc="http://schemas.openxmlformats.org/markup-compatibility/2006">
        <mc:Choice xmlns:a14="http://schemas.microsoft.com/office/drawing/2010/main" Requires="a14">
          <xdr:sp>
            <xdr:nvSpPr>
              <xdr:cNvPr id="17409" name="Group Box 1" hidden="1">
                <a:extLst>
                  <a:ext uri="{63B3BB69-23CF-44E3-9099-C40C66FF867C}">
                    <a14:compatExt spid="_x0000_s17409"/>
                  </a:ext>
                </a:extLst>
              </xdr:cNvPr>
              <xdr:cNvSpPr/>
            </xdr:nvSpPr>
            <xdr:spPr>
              <a:xfrm>
                <a:off x="7419976"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7410" name="Check Box 2" hidden="1">
                <a:extLst>
                  <a:ext uri="{63B3BB69-23CF-44E3-9099-C40C66FF867C}">
                    <a14:compatExt spid="_x0000_s17410"/>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7411" name="Check Box 3" hidden="1">
                <a:extLst>
                  <a:ext uri="{63B3BB69-23CF-44E3-9099-C40C66FF867C}">
                    <a14:compatExt spid="_x0000_s17411"/>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7412" name="Check Box 4" hidden="1">
                <a:extLst>
                  <a:ext uri="{63B3BB69-23CF-44E3-9099-C40C66FF867C}">
                    <a14:compatExt spid="_x0000_s17412"/>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7413" name="Check Box 5" hidden="1">
                <a:extLst>
                  <a:ext uri="{63B3BB69-23CF-44E3-9099-C40C66FF867C}">
                    <a14:compatExt spid="_x0000_s17413"/>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7414" name="Check Box 6" hidden="1">
                <a:extLst>
                  <a:ext uri="{63B3BB69-23CF-44E3-9099-C40C66FF867C}">
                    <a14:compatExt spid="_x0000_s17414"/>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7415" name="Check Box 7" hidden="1">
                <a:extLst>
                  <a:ext uri="{63B3BB69-23CF-44E3-9099-C40C66FF867C}">
                    <a14:compatExt spid="_x0000_s17415"/>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7416" name="Check Box 8" hidden="1">
                <a:extLst>
                  <a:ext uri="{63B3BB69-23CF-44E3-9099-C40C66FF867C}">
                    <a14:compatExt spid="_x0000_s17416"/>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47</xdr:row>
          <xdr:rowOff>12700</xdr:rowOff>
        </xdr:to>
        <xdr:sp>
          <xdr:nvSpPr>
            <xdr:cNvPr id="17420" name="Group Box 12" hidden="1">
              <a:extLst>
                <a:ext uri="{63B3BB69-23CF-44E3-9099-C40C66FF867C}">
                  <a14:compatExt spid="_x0000_s17420"/>
                </a:ext>
              </a:extLst>
            </xdr:cNvPr>
            <xdr:cNvSpPr/>
          </xdr:nvSpPr>
          <xdr:spPr>
            <a:xfrm>
              <a:off x="9229725" y="1844992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47</xdr:row>
          <xdr:rowOff>3175</xdr:rowOff>
        </xdr:to>
        <xdr:sp>
          <xdr:nvSpPr>
            <xdr:cNvPr id="17421" name="Group Box 13" hidden="1">
              <a:extLst>
                <a:ext uri="{63B3BB69-23CF-44E3-9099-C40C66FF867C}">
                  <a14:compatExt spid="_x0000_s17421"/>
                </a:ext>
              </a:extLst>
            </xdr:cNvPr>
            <xdr:cNvSpPr/>
          </xdr:nvSpPr>
          <xdr:spPr>
            <a:xfrm>
              <a:off x="6953250" y="1844040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793875"/>
          <a:chOff x="7419972" y="11868132"/>
          <a:chExt cx="2362201" cy="1641021"/>
        </a:xfrm>
      </xdr:grpSpPr>
      <mc:AlternateContent xmlns:mc="http://schemas.openxmlformats.org/markup-compatibility/2006">
        <mc:Choice xmlns:a14="http://schemas.microsoft.com/office/drawing/2010/main" Requires="a14">
          <xdr:sp>
            <xdr:nvSpPr>
              <xdr:cNvPr id="1028" name="Group Box 4" hidden="1">
                <a:extLst>
                  <a:ext uri="{63B3BB69-23CF-44E3-9099-C40C66FF867C}">
                    <a14:compatExt spid="_x0000_s1028"/>
                  </a:ext>
                </a:extLst>
              </xdr:cNvPr>
              <xdr:cNvSpPr/>
            </xdr:nvSpPr>
            <xdr:spPr>
              <a:xfrm>
                <a:off x="7419972"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29" name="Check Box 5" hidden="1">
                <a:extLst>
                  <a:ext uri="{63B3BB69-23CF-44E3-9099-C40C66FF867C}">
                    <a14:compatExt spid="_x0000_s1029"/>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30" name="Check Box 6" hidden="1">
                <a:extLst>
                  <a:ext uri="{63B3BB69-23CF-44E3-9099-C40C66FF867C}">
                    <a14:compatExt spid="_x0000_s1030"/>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31" name="Check Box 7" hidden="1">
                <a:extLst>
                  <a:ext uri="{63B3BB69-23CF-44E3-9099-C40C66FF867C}">
                    <a14:compatExt spid="_x0000_s1031"/>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32" name="Check Box 8" hidden="1">
                <a:extLst>
                  <a:ext uri="{63B3BB69-23CF-44E3-9099-C40C66FF867C}">
                    <a14:compatExt spid="_x0000_s1032"/>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33" name="Check Box 9" hidden="1">
                <a:extLst>
                  <a:ext uri="{63B3BB69-23CF-44E3-9099-C40C66FF867C}">
                    <a14:compatExt spid="_x0000_s1033"/>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34" name="Check Box 10" hidden="1">
                <a:extLst>
                  <a:ext uri="{63B3BB69-23CF-44E3-9099-C40C66FF867C}">
                    <a14:compatExt spid="_x0000_s1034"/>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35" name="Check Box 11" hidden="1">
                <a:extLst>
                  <a:ext uri="{63B3BB69-23CF-44E3-9099-C40C66FF867C}">
                    <a14:compatExt spid="_x0000_s1035"/>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xdr:twoCellAnchor>
    <xdr:from>
      <xdr:col>8</xdr:col>
      <xdr:colOff>228600</xdr:colOff>
      <xdr:row>12</xdr:row>
      <xdr:rowOff>180975</xdr:rowOff>
    </xdr:from>
    <xdr:to>
      <xdr:col>15</xdr:col>
      <xdr:colOff>171450</xdr:colOff>
      <xdr:row>18</xdr:row>
      <xdr:rowOff>152400</xdr:rowOff>
    </xdr:to>
    <xdr:grpSp>
      <xdr:nvGrpSpPr>
        <xdr:cNvPr id="11" name="组合 10"/>
        <xdr:cNvGrpSpPr/>
      </xdr:nvGrpSpPr>
      <xdr:grpSpPr>
        <a:xfrm>
          <a:off x="6972300" y="10448925"/>
          <a:ext cx="4743450" cy="1793875"/>
          <a:chOff x="7419972" y="11868132"/>
          <a:chExt cx="2362201" cy="1641021"/>
        </a:xfrm>
      </xdr:grpSpPr>
      <mc:AlternateContent xmlns:mc="http://schemas.openxmlformats.org/markup-compatibility/2006">
        <mc:Choice xmlns:a14="http://schemas.microsoft.com/office/drawing/2010/main" Requires="a14">
          <xdr:sp>
            <xdr:nvSpPr>
              <xdr:cNvPr id="1039" name="Group Box 15" hidden="1">
                <a:extLst>
                  <a:ext uri="{63B3BB69-23CF-44E3-9099-C40C66FF867C}">
                    <a14:compatExt spid="_x0000_s1039"/>
                  </a:ext>
                </a:extLst>
              </xdr:cNvPr>
              <xdr:cNvSpPr/>
            </xdr:nvSpPr>
            <xdr:spPr>
              <a:xfrm>
                <a:off x="7419972"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40" name="Check Box 16" hidden="1">
                <a:extLst>
                  <a:ext uri="{63B3BB69-23CF-44E3-9099-C40C66FF867C}">
                    <a14:compatExt spid="_x0000_s1040"/>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41" name="Check Box 17" hidden="1">
                <a:extLst>
                  <a:ext uri="{63B3BB69-23CF-44E3-9099-C40C66FF867C}">
                    <a14:compatExt spid="_x0000_s1041"/>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42" name="Check Box 18" hidden="1">
                <a:extLst>
                  <a:ext uri="{63B3BB69-23CF-44E3-9099-C40C66FF867C}">
                    <a14:compatExt spid="_x0000_s1042"/>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43" name="Check Box 19" hidden="1">
                <a:extLst>
                  <a:ext uri="{63B3BB69-23CF-44E3-9099-C40C66FF867C}">
                    <a14:compatExt spid="_x0000_s1043"/>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44" name="Check Box 20" hidden="1">
                <a:extLst>
                  <a:ext uri="{63B3BB69-23CF-44E3-9099-C40C66FF867C}">
                    <a14:compatExt spid="_x0000_s1044"/>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45" name="Check Box 21" hidden="1">
                <a:extLst>
                  <a:ext uri="{63B3BB69-23CF-44E3-9099-C40C66FF867C}">
                    <a14:compatExt spid="_x0000_s1045"/>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46" name="Check Box 22" hidden="1">
                <a:extLst>
                  <a:ext uri="{63B3BB69-23CF-44E3-9099-C40C66FF867C}">
                    <a14:compatExt spid="_x0000_s1046"/>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48</xdr:row>
          <xdr:rowOff>254000</xdr:rowOff>
        </xdr:to>
        <xdr:sp>
          <xdr:nvSpPr>
            <xdr:cNvPr id="1062" name="Group Box 38" hidden="1">
              <a:extLst>
                <a:ext uri="{63B3BB69-23CF-44E3-9099-C40C66FF867C}">
                  <a14:compatExt spid="_x0000_s1062"/>
                </a:ext>
              </a:extLst>
            </xdr:cNvPr>
            <xdr:cNvSpPr/>
          </xdr:nvSpPr>
          <xdr:spPr>
            <a:xfrm>
              <a:off x="9229725" y="1855787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48</xdr:row>
          <xdr:rowOff>244475</xdr:rowOff>
        </xdr:to>
        <xdr:sp>
          <xdr:nvSpPr>
            <xdr:cNvPr id="1063" name="Group Box 39" hidden="1">
              <a:extLst>
                <a:ext uri="{63B3BB69-23CF-44E3-9099-C40C66FF867C}">
                  <a14:compatExt spid="_x0000_s1063"/>
                </a:ext>
              </a:extLst>
            </xdr:cNvPr>
            <xdr:cNvSpPr/>
          </xdr:nvSpPr>
          <xdr:spPr>
            <a:xfrm>
              <a:off x="6953250" y="1854835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685925"/>
          <a:chOff x="7419974" y="11868132"/>
          <a:chExt cx="2362201" cy="1641021"/>
        </a:xfrm>
      </xdr:grpSpPr>
      <mc:AlternateContent xmlns:mc="http://schemas.openxmlformats.org/markup-compatibility/2006">
        <mc:Choice xmlns:a14="http://schemas.microsoft.com/office/drawing/2010/main" Requires="a14">
          <xdr:sp>
            <xdr:nvSpPr>
              <xdr:cNvPr id="3073" name="Group Box 1" hidden="1">
                <a:extLst>
                  <a:ext uri="{63B3BB69-23CF-44E3-9099-C40C66FF867C}">
                    <a14:compatExt spid="_x0000_s3073"/>
                  </a:ext>
                </a:extLst>
              </xdr:cNvPr>
              <xdr:cNvSpPr/>
            </xdr:nvSpPr>
            <xdr:spPr>
              <a:xfrm>
                <a:off x="7419974"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3074" name="Check Box 2" hidden="1">
                <a:extLst>
                  <a:ext uri="{63B3BB69-23CF-44E3-9099-C40C66FF867C}">
                    <a14:compatExt spid="_x0000_s3074"/>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3075" name="Check Box 3" hidden="1">
                <a:extLst>
                  <a:ext uri="{63B3BB69-23CF-44E3-9099-C40C66FF867C}">
                    <a14:compatExt spid="_x0000_s3075"/>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3076" name="Check Box 4" hidden="1">
                <a:extLst>
                  <a:ext uri="{63B3BB69-23CF-44E3-9099-C40C66FF867C}">
                    <a14:compatExt spid="_x0000_s3076"/>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3077" name="Check Box 5" hidden="1">
                <a:extLst>
                  <a:ext uri="{63B3BB69-23CF-44E3-9099-C40C66FF867C}">
                    <a14:compatExt spid="_x0000_s3077"/>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3078" name="Check Box 6" hidden="1">
                <a:extLst>
                  <a:ext uri="{63B3BB69-23CF-44E3-9099-C40C66FF867C}">
                    <a14:compatExt spid="_x0000_s3078"/>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3079" name="Check Box 7" hidden="1">
                <a:extLst>
                  <a:ext uri="{63B3BB69-23CF-44E3-9099-C40C66FF867C}">
                    <a14:compatExt spid="_x0000_s3079"/>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3080" name="Check Box 8" hidden="1">
                <a:extLst>
                  <a:ext uri="{63B3BB69-23CF-44E3-9099-C40C66FF867C}">
                    <a14:compatExt spid="_x0000_s3080"/>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47</xdr:row>
          <xdr:rowOff>76200</xdr:rowOff>
        </xdr:to>
        <xdr:sp>
          <xdr:nvSpPr>
            <xdr:cNvPr id="3092" name="Group Box 20" hidden="1">
              <a:extLst>
                <a:ext uri="{63B3BB69-23CF-44E3-9099-C40C66FF867C}">
                  <a14:compatExt spid="_x0000_s3092"/>
                </a:ext>
              </a:extLst>
            </xdr:cNvPr>
            <xdr:cNvSpPr/>
          </xdr:nvSpPr>
          <xdr:spPr>
            <a:xfrm>
              <a:off x="9229725" y="1776412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47</xdr:row>
          <xdr:rowOff>66675</xdr:rowOff>
        </xdr:to>
        <xdr:sp>
          <xdr:nvSpPr>
            <xdr:cNvPr id="3093" name="Group Box 21" hidden="1">
              <a:extLst>
                <a:ext uri="{63B3BB69-23CF-44E3-9099-C40C66FF867C}">
                  <a14:compatExt spid="_x0000_s3093"/>
                </a:ext>
              </a:extLst>
            </xdr:cNvPr>
            <xdr:cNvSpPr/>
          </xdr:nvSpPr>
          <xdr:spPr>
            <a:xfrm>
              <a:off x="6953250" y="1775460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47</xdr:row>
          <xdr:rowOff>66675</xdr:rowOff>
        </xdr:to>
        <xdr:sp>
          <xdr:nvSpPr>
            <xdr:cNvPr id="3094" name="Group Box 22" hidden="1">
              <a:extLst>
                <a:ext uri="{63B3BB69-23CF-44E3-9099-C40C66FF867C}">
                  <a14:compatExt spid="_x0000_s3094"/>
                </a:ext>
              </a:extLst>
            </xdr:cNvPr>
            <xdr:cNvSpPr/>
          </xdr:nvSpPr>
          <xdr:spPr>
            <a:xfrm>
              <a:off x="6953250" y="1775460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685925"/>
          <a:chOff x="7419976" y="11868132"/>
          <a:chExt cx="2362201" cy="1641021"/>
        </a:xfrm>
      </xdr:grpSpPr>
      <mc:AlternateContent xmlns:mc="http://schemas.openxmlformats.org/markup-compatibility/2006">
        <mc:Choice xmlns:a14="http://schemas.microsoft.com/office/drawing/2010/main" Requires="a14">
          <xdr:sp>
            <xdr:nvSpPr>
              <xdr:cNvPr id="4097" name="Group Box 1" hidden="1">
                <a:extLst>
                  <a:ext uri="{63B3BB69-23CF-44E3-9099-C40C66FF867C}">
                    <a14:compatExt spid="_x0000_s4097"/>
                  </a:ext>
                </a:extLst>
              </xdr:cNvPr>
              <xdr:cNvSpPr/>
            </xdr:nvSpPr>
            <xdr:spPr>
              <a:xfrm>
                <a:off x="7419976"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4098" name="Check Box 2" hidden="1">
                <a:extLst>
                  <a:ext uri="{63B3BB69-23CF-44E3-9099-C40C66FF867C}">
                    <a14:compatExt spid="_x0000_s4098"/>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4099" name="Check Box 3" hidden="1">
                <a:extLst>
                  <a:ext uri="{63B3BB69-23CF-44E3-9099-C40C66FF867C}">
                    <a14:compatExt spid="_x0000_s4099"/>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4100" name="Check Box 4" hidden="1">
                <a:extLst>
                  <a:ext uri="{63B3BB69-23CF-44E3-9099-C40C66FF867C}">
                    <a14:compatExt spid="_x0000_s4100"/>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4101" name="Check Box 5" hidden="1">
                <a:extLst>
                  <a:ext uri="{63B3BB69-23CF-44E3-9099-C40C66FF867C}">
                    <a14:compatExt spid="_x0000_s4101"/>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4102" name="Check Box 6" hidden="1">
                <a:extLst>
                  <a:ext uri="{63B3BB69-23CF-44E3-9099-C40C66FF867C}">
                    <a14:compatExt spid="_x0000_s4102"/>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4103" name="Check Box 7" hidden="1">
                <a:extLst>
                  <a:ext uri="{63B3BB69-23CF-44E3-9099-C40C66FF867C}">
                    <a14:compatExt spid="_x0000_s4103"/>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4104" name="Check Box 8" hidden="1">
                <a:extLst>
                  <a:ext uri="{63B3BB69-23CF-44E3-9099-C40C66FF867C}">
                    <a14:compatExt spid="_x0000_s4104"/>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43</xdr:row>
          <xdr:rowOff>215900</xdr:rowOff>
        </xdr:to>
        <xdr:sp>
          <xdr:nvSpPr>
            <xdr:cNvPr id="4121" name="Group Box 25" hidden="1">
              <a:extLst>
                <a:ext uri="{63B3BB69-23CF-44E3-9099-C40C66FF867C}">
                  <a14:compatExt spid="_x0000_s4121"/>
                </a:ext>
              </a:extLst>
            </xdr:cNvPr>
            <xdr:cNvSpPr/>
          </xdr:nvSpPr>
          <xdr:spPr>
            <a:xfrm>
              <a:off x="9229725" y="1844992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43</xdr:row>
          <xdr:rowOff>206375</xdr:rowOff>
        </xdr:to>
        <xdr:sp>
          <xdr:nvSpPr>
            <xdr:cNvPr id="4128" name="Group Box 32" hidden="1">
              <a:extLst>
                <a:ext uri="{63B3BB69-23CF-44E3-9099-C40C66FF867C}">
                  <a14:compatExt spid="_x0000_s4128"/>
                </a:ext>
              </a:extLst>
            </xdr:cNvPr>
            <xdr:cNvSpPr/>
          </xdr:nvSpPr>
          <xdr:spPr>
            <a:xfrm>
              <a:off x="6953250" y="1844040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685925"/>
          <a:chOff x="7419976" y="11868132"/>
          <a:chExt cx="2362201" cy="1641021"/>
        </a:xfrm>
      </xdr:grpSpPr>
      <mc:AlternateContent xmlns:mc="http://schemas.openxmlformats.org/markup-compatibility/2006">
        <mc:Choice xmlns:a14="http://schemas.microsoft.com/office/drawing/2010/main" Requires="a14">
          <xdr:sp>
            <xdr:nvSpPr>
              <xdr:cNvPr id="5121" name="Group Box 1" hidden="1">
                <a:extLst>
                  <a:ext uri="{63B3BB69-23CF-44E3-9099-C40C66FF867C}">
                    <a14:compatExt spid="_x0000_s5121"/>
                  </a:ext>
                </a:extLst>
              </xdr:cNvPr>
              <xdr:cNvSpPr/>
            </xdr:nvSpPr>
            <xdr:spPr>
              <a:xfrm>
                <a:off x="7419976"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122" name="Check Box 2" hidden="1">
                <a:extLst>
                  <a:ext uri="{63B3BB69-23CF-44E3-9099-C40C66FF867C}">
                    <a14:compatExt spid="_x0000_s5122"/>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123" name="Check Box 3" hidden="1">
                <a:extLst>
                  <a:ext uri="{63B3BB69-23CF-44E3-9099-C40C66FF867C}">
                    <a14:compatExt spid="_x0000_s5123"/>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124" name="Check Box 4" hidden="1">
                <a:extLst>
                  <a:ext uri="{63B3BB69-23CF-44E3-9099-C40C66FF867C}">
                    <a14:compatExt spid="_x0000_s5124"/>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125" name="Check Box 5" hidden="1">
                <a:extLst>
                  <a:ext uri="{63B3BB69-23CF-44E3-9099-C40C66FF867C}">
                    <a14:compatExt spid="_x0000_s5125"/>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126" name="Check Box 6" hidden="1">
                <a:extLst>
                  <a:ext uri="{63B3BB69-23CF-44E3-9099-C40C66FF867C}">
                    <a14:compatExt spid="_x0000_s5126"/>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127" name="Check Box 7" hidden="1">
                <a:extLst>
                  <a:ext uri="{63B3BB69-23CF-44E3-9099-C40C66FF867C}">
                    <a14:compatExt spid="_x0000_s5127"/>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5128" name="Check Box 8" hidden="1">
                <a:extLst>
                  <a:ext uri="{63B3BB69-23CF-44E3-9099-C40C66FF867C}">
                    <a14:compatExt spid="_x0000_s5128"/>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41</xdr:row>
          <xdr:rowOff>355600</xdr:rowOff>
        </xdr:to>
        <xdr:sp>
          <xdr:nvSpPr>
            <xdr:cNvPr id="5143" name="Group Box 23" hidden="1">
              <a:extLst>
                <a:ext uri="{63B3BB69-23CF-44E3-9099-C40C66FF867C}">
                  <a14:compatExt spid="_x0000_s5143"/>
                </a:ext>
              </a:extLst>
            </xdr:cNvPr>
            <xdr:cNvSpPr/>
          </xdr:nvSpPr>
          <xdr:spPr>
            <a:xfrm>
              <a:off x="9229725" y="1844992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41</xdr:row>
          <xdr:rowOff>346075</xdr:rowOff>
        </xdr:to>
        <xdr:sp>
          <xdr:nvSpPr>
            <xdr:cNvPr id="5144" name="Group Box 24" hidden="1">
              <a:extLst>
                <a:ext uri="{63B3BB69-23CF-44E3-9099-C40C66FF867C}">
                  <a14:compatExt spid="_x0000_s5144"/>
                </a:ext>
              </a:extLst>
            </xdr:cNvPr>
            <xdr:cNvSpPr/>
          </xdr:nvSpPr>
          <xdr:spPr>
            <a:xfrm>
              <a:off x="6953250" y="1844040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685925"/>
          <a:chOff x="7419976" y="11868132"/>
          <a:chExt cx="2362201" cy="1641021"/>
        </a:xfrm>
      </xdr:grpSpPr>
      <mc:AlternateContent xmlns:mc="http://schemas.openxmlformats.org/markup-compatibility/2006">
        <mc:Choice xmlns:a14="http://schemas.microsoft.com/office/drawing/2010/main" Requires="a14">
          <xdr:sp>
            <xdr:nvSpPr>
              <xdr:cNvPr id="7169" name="Group Box 1" hidden="1">
                <a:extLst>
                  <a:ext uri="{63B3BB69-23CF-44E3-9099-C40C66FF867C}">
                    <a14:compatExt spid="_x0000_s7169"/>
                  </a:ext>
                </a:extLst>
              </xdr:cNvPr>
              <xdr:cNvSpPr/>
            </xdr:nvSpPr>
            <xdr:spPr>
              <a:xfrm>
                <a:off x="7419976"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7170" name="Check Box 2" hidden="1">
                <a:extLst>
                  <a:ext uri="{63B3BB69-23CF-44E3-9099-C40C66FF867C}">
                    <a14:compatExt spid="_x0000_s7170"/>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7171" name="Check Box 3" hidden="1">
                <a:extLst>
                  <a:ext uri="{63B3BB69-23CF-44E3-9099-C40C66FF867C}">
                    <a14:compatExt spid="_x0000_s7171"/>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7172" name="Check Box 4" hidden="1">
                <a:extLst>
                  <a:ext uri="{63B3BB69-23CF-44E3-9099-C40C66FF867C}">
                    <a14:compatExt spid="_x0000_s7172"/>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7173" name="Check Box 5" hidden="1">
                <a:extLst>
                  <a:ext uri="{63B3BB69-23CF-44E3-9099-C40C66FF867C}">
                    <a14:compatExt spid="_x0000_s7173"/>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7174" name="Check Box 6" hidden="1">
                <a:extLst>
                  <a:ext uri="{63B3BB69-23CF-44E3-9099-C40C66FF867C}">
                    <a14:compatExt spid="_x0000_s7174"/>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7175" name="Check Box 7" hidden="1">
                <a:extLst>
                  <a:ext uri="{63B3BB69-23CF-44E3-9099-C40C66FF867C}">
                    <a14:compatExt spid="_x0000_s7175"/>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7176" name="Check Box 8" hidden="1">
                <a:extLst>
                  <a:ext uri="{63B3BB69-23CF-44E3-9099-C40C66FF867C}">
                    <a14:compatExt spid="_x0000_s7176"/>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46</xdr:row>
          <xdr:rowOff>190500</xdr:rowOff>
        </xdr:to>
        <xdr:sp>
          <xdr:nvSpPr>
            <xdr:cNvPr id="7190" name="Group Box 22" hidden="1">
              <a:extLst>
                <a:ext uri="{63B3BB69-23CF-44E3-9099-C40C66FF867C}">
                  <a14:compatExt spid="_x0000_s7190"/>
                </a:ext>
              </a:extLst>
            </xdr:cNvPr>
            <xdr:cNvSpPr/>
          </xdr:nvSpPr>
          <xdr:spPr>
            <a:xfrm>
              <a:off x="9229725" y="1844992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46</xdr:row>
          <xdr:rowOff>180975</xdr:rowOff>
        </xdr:to>
        <xdr:sp>
          <xdr:nvSpPr>
            <xdr:cNvPr id="7191" name="Group Box 23" hidden="1">
              <a:extLst>
                <a:ext uri="{63B3BB69-23CF-44E3-9099-C40C66FF867C}">
                  <a14:compatExt spid="_x0000_s7191"/>
                </a:ext>
              </a:extLst>
            </xdr:cNvPr>
            <xdr:cNvSpPr/>
          </xdr:nvSpPr>
          <xdr:spPr>
            <a:xfrm>
              <a:off x="6953250" y="1844040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685925"/>
          <a:chOff x="7419976" y="11868132"/>
          <a:chExt cx="2362201" cy="1641021"/>
        </a:xfrm>
      </xdr:grpSpPr>
      <mc:AlternateContent xmlns:mc="http://schemas.openxmlformats.org/markup-compatibility/2006">
        <mc:Choice xmlns:a14="http://schemas.microsoft.com/office/drawing/2010/main" Requires="a14">
          <xdr:sp>
            <xdr:nvSpPr>
              <xdr:cNvPr id="9217" name="Group Box 1" hidden="1">
                <a:extLst>
                  <a:ext uri="{63B3BB69-23CF-44E3-9099-C40C66FF867C}">
                    <a14:compatExt spid="_x0000_s9217"/>
                  </a:ext>
                </a:extLst>
              </xdr:cNvPr>
              <xdr:cNvSpPr/>
            </xdr:nvSpPr>
            <xdr:spPr>
              <a:xfrm>
                <a:off x="7419976"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9218" name="Check Box 2" hidden="1">
                <a:extLst>
                  <a:ext uri="{63B3BB69-23CF-44E3-9099-C40C66FF867C}">
                    <a14:compatExt spid="_x0000_s9218"/>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9219" name="Check Box 3" hidden="1">
                <a:extLst>
                  <a:ext uri="{63B3BB69-23CF-44E3-9099-C40C66FF867C}">
                    <a14:compatExt spid="_x0000_s9219"/>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9220" name="Check Box 4" hidden="1">
                <a:extLst>
                  <a:ext uri="{63B3BB69-23CF-44E3-9099-C40C66FF867C}">
                    <a14:compatExt spid="_x0000_s9220"/>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9221" name="Check Box 5" hidden="1">
                <a:extLst>
                  <a:ext uri="{63B3BB69-23CF-44E3-9099-C40C66FF867C}">
                    <a14:compatExt spid="_x0000_s9221"/>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9222" name="Check Box 6" hidden="1">
                <a:extLst>
                  <a:ext uri="{63B3BB69-23CF-44E3-9099-C40C66FF867C}">
                    <a14:compatExt spid="_x0000_s9222"/>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9223" name="Check Box 7" hidden="1">
                <a:extLst>
                  <a:ext uri="{63B3BB69-23CF-44E3-9099-C40C66FF867C}">
                    <a14:compatExt spid="_x0000_s9223"/>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9224" name="Check Box 8" hidden="1">
                <a:extLst>
                  <a:ext uri="{63B3BB69-23CF-44E3-9099-C40C66FF867C}">
                    <a14:compatExt spid="_x0000_s9224"/>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44</xdr:row>
          <xdr:rowOff>254000</xdr:rowOff>
        </xdr:to>
        <xdr:sp>
          <xdr:nvSpPr>
            <xdr:cNvPr id="9238" name="Group Box 22" hidden="1">
              <a:extLst>
                <a:ext uri="{63B3BB69-23CF-44E3-9099-C40C66FF867C}">
                  <a14:compatExt spid="_x0000_s9238"/>
                </a:ext>
              </a:extLst>
            </xdr:cNvPr>
            <xdr:cNvSpPr/>
          </xdr:nvSpPr>
          <xdr:spPr>
            <a:xfrm>
              <a:off x="9229725" y="1844992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44</xdr:row>
          <xdr:rowOff>244475</xdr:rowOff>
        </xdr:to>
        <xdr:sp>
          <xdr:nvSpPr>
            <xdr:cNvPr id="9239" name="Group Box 23" hidden="1">
              <a:extLst>
                <a:ext uri="{63B3BB69-23CF-44E3-9099-C40C66FF867C}">
                  <a14:compatExt spid="_x0000_s9239"/>
                </a:ext>
              </a:extLst>
            </xdr:cNvPr>
            <xdr:cNvSpPr/>
          </xdr:nvSpPr>
          <xdr:spPr>
            <a:xfrm>
              <a:off x="6953250" y="1844040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844675"/>
          <a:chOff x="7419974" y="11868132"/>
          <a:chExt cx="2362201" cy="1641021"/>
        </a:xfrm>
      </xdr:grpSpPr>
      <mc:AlternateContent xmlns:mc="http://schemas.openxmlformats.org/markup-compatibility/2006">
        <mc:Choice xmlns:a14="http://schemas.microsoft.com/office/drawing/2010/main" Requires="a14">
          <xdr:sp>
            <xdr:nvSpPr>
              <xdr:cNvPr id="10241" name="Group Box 1" hidden="1">
                <a:extLst>
                  <a:ext uri="{63B3BB69-23CF-44E3-9099-C40C66FF867C}">
                    <a14:compatExt spid="_x0000_s10241"/>
                  </a:ext>
                </a:extLst>
              </xdr:cNvPr>
              <xdr:cNvSpPr/>
            </xdr:nvSpPr>
            <xdr:spPr>
              <a:xfrm>
                <a:off x="7419974"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242" name="Check Box 2" hidden="1">
                <a:extLst>
                  <a:ext uri="{63B3BB69-23CF-44E3-9099-C40C66FF867C}">
                    <a14:compatExt spid="_x0000_s10242"/>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243" name="Check Box 3" hidden="1">
                <a:extLst>
                  <a:ext uri="{63B3BB69-23CF-44E3-9099-C40C66FF867C}">
                    <a14:compatExt spid="_x0000_s10243"/>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244" name="Check Box 4" hidden="1">
                <a:extLst>
                  <a:ext uri="{63B3BB69-23CF-44E3-9099-C40C66FF867C}">
                    <a14:compatExt spid="_x0000_s10244"/>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245" name="Check Box 5" hidden="1">
                <a:extLst>
                  <a:ext uri="{63B3BB69-23CF-44E3-9099-C40C66FF867C}">
                    <a14:compatExt spid="_x0000_s10245"/>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246" name="Check Box 6" hidden="1">
                <a:extLst>
                  <a:ext uri="{63B3BB69-23CF-44E3-9099-C40C66FF867C}">
                    <a14:compatExt spid="_x0000_s10246"/>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247" name="Check Box 7" hidden="1">
                <a:extLst>
                  <a:ext uri="{63B3BB69-23CF-44E3-9099-C40C66FF867C}">
                    <a14:compatExt spid="_x0000_s10247"/>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0248" name="Check Box 8" hidden="1">
                <a:extLst>
                  <a:ext uri="{63B3BB69-23CF-44E3-9099-C40C66FF867C}">
                    <a14:compatExt spid="_x0000_s10248"/>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45</xdr:row>
          <xdr:rowOff>50800</xdr:rowOff>
        </xdr:to>
        <xdr:sp>
          <xdr:nvSpPr>
            <xdr:cNvPr id="10270" name="Group Box 30" hidden="1">
              <a:extLst>
                <a:ext uri="{63B3BB69-23CF-44E3-9099-C40C66FF867C}">
                  <a14:compatExt spid="_x0000_s10270"/>
                </a:ext>
              </a:extLst>
            </xdr:cNvPr>
            <xdr:cNvSpPr/>
          </xdr:nvSpPr>
          <xdr:spPr>
            <a:xfrm>
              <a:off x="9229725" y="1860867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45</xdr:row>
          <xdr:rowOff>41275</xdr:rowOff>
        </xdr:to>
        <xdr:sp>
          <xdr:nvSpPr>
            <xdr:cNvPr id="10271" name="Group Box 31" hidden="1">
              <a:extLst>
                <a:ext uri="{63B3BB69-23CF-44E3-9099-C40C66FF867C}">
                  <a14:compatExt spid="_x0000_s10271"/>
                </a:ext>
              </a:extLst>
            </xdr:cNvPr>
            <xdr:cNvSpPr/>
          </xdr:nvSpPr>
          <xdr:spPr>
            <a:xfrm>
              <a:off x="6953250" y="1859915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8</xdr:col>
      <xdr:colOff>228600</xdr:colOff>
      <xdr:row>12</xdr:row>
      <xdr:rowOff>180975</xdr:rowOff>
    </xdr:from>
    <xdr:to>
      <xdr:col>15</xdr:col>
      <xdr:colOff>171450</xdr:colOff>
      <xdr:row>18</xdr:row>
      <xdr:rowOff>152400</xdr:rowOff>
    </xdr:to>
    <xdr:grpSp>
      <xdr:nvGrpSpPr>
        <xdr:cNvPr id="2" name="组合 1"/>
        <xdr:cNvGrpSpPr/>
      </xdr:nvGrpSpPr>
      <xdr:grpSpPr>
        <a:xfrm>
          <a:off x="6972300" y="10448925"/>
          <a:ext cx="4743450" cy="1908175"/>
          <a:chOff x="7419976" y="11868132"/>
          <a:chExt cx="2362201" cy="1641021"/>
        </a:xfrm>
      </xdr:grpSpPr>
      <mc:AlternateContent xmlns:mc="http://schemas.openxmlformats.org/markup-compatibility/2006">
        <mc:Choice xmlns:a14="http://schemas.microsoft.com/office/drawing/2010/main" Requires="a14">
          <xdr:sp>
            <xdr:nvSpPr>
              <xdr:cNvPr id="11265" name="Group Box 1" hidden="1">
                <a:extLst>
                  <a:ext uri="{63B3BB69-23CF-44E3-9099-C40C66FF867C}">
                    <a14:compatExt spid="_x0000_s11265"/>
                  </a:ext>
                </a:extLst>
              </xdr:cNvPr>
              <xdr:cNvSpPr/>
            </xdr:nvSpPr>
            <xdr:spPr>
              <a:xfrm>
                <a:off x="7419976" y="11868132"/>
                <a:ext cx="2362201" cy="1641021"/>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项目热点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1266" name="Check Box 2" hidden="1">
                <a:extLst>
                  <a:ext uri="{63B3BB69-23CF-44E3-9099-C40C66FF867C}">
                    <a14:compatExt spid="_x0000_s11266"/>
                  </a:ext>
                </a:extLst>
              </xdr:cNvPr>
              <xdr:cNvSpPr/>
            </xdr:nvSpPr>
            <xdr:spPr>
              <a:xfrm>
                <a:off x="7511562" y="12027870"/>
                <a:ext cx="392238"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基建项目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1267" name="Check Box 3" hidden="1">
                <a:extLst>
                  <a:ext uri="{63B3BB69-23CF-44E3-9099-C40C66FF867C}">
                    <a14:compatExt spid="_x0000_s11267"/>
                  </a:ext>
                </a:extLst>
              </xdr:cNvPr>
              <xdr:cNvSpPr/>
            </xdr:nvSpPr>
            <xdr:spPr>
              <a:xfrm>
                <a:off x="7512437" y="12224235"/>
                <a:ext cx="400850"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发改立项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1268" name="Check Box 4" hidden="1">
                <a:extLst>
                  <a:ext uri="{63B3BB69-23CF-44E3-9099-C40C66FF867C}">
                    <a14:compatExt spid="_x0000_s11268"/>
                  </a:ext>
                </a:extLst>
              </xdr:cNvPr>
              <xdr:cNvSpPr/>
            </xdr:nvSpPr>
            <xdr:spPr>
              <a:xfrm>
                <a:off x="7511134" y="12420600"/>
                <a:ext cx="80419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乡村振兴</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1269" name="Check Box 5" hidden="1">
                <a:extLst>
                  <a:ext uri="{63B3BB69-23CF-44E3-9099-C40C66FF867C}">
                    <a14:compatExt spid="_x0000_s11269"/>
                  </a:ext>
                </a:extLst>
              </xdr:cNvPr>
              <xdr:cNvSpPr/>
            </xdr:nvSpPr>
            <xdr:spPr>
              <a:xfrm>
                <a:off x="7511130" y="12616965"/>
                <a:ext cx="785145"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人居环境</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1270" name="Check Box 6" hidden="1">
                <a:extLst>
                  <a:ext uri="{63B3BB69-23CF-44E3-9099-C40C66FF867C}">
                    <a14:compatExt spid="_x0000_s11270"/>
                  </a:ext>
                </a:extLst>
              </xdr:cNvPr>
              <xdr:cNvSpPr/>
            </xdr:nvSpPr>
            <xdr:spPr>
              <a:xfrm>
                <a:off x="7511126" y="12813330"/>
                <a:ext cx="487541"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债券项目</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1271" name="Check Box 7" hidden="1">
                <a:extLst>
                  <a:ext uri="{63B3BB69-23CF-44E3-9099-C40C66FF867C}">
                    <a14:compatExt spid="_x0000_s11271"/>
                  </a:ext>
                </a:extLst>
              </xdr:cNvPr>
              <xdr:cNvSpPr/>
            </xdr:nvSpPr>
            <xdr:spPr>
              <a:xfrm>
                <a:off x="7513634" y="13009695"/>
                <a:ext cx="475546"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防灾减灾</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mc:AlternateContent xmlns:mc="http://schemas.openxmlformats.org/markup-compatibility/2006">
        <mc:Choice xmlns:a14="http://schemas.microsoft.com/office/drawing/2010/main" Requires="a14">
          <xdr:sp>
            <xdr:nvSpPr>
              <xdr:cNvPr id="11272" name="Check Box 8" hidden="1">
                <a:extLst>
                  <a:ext uri="{63B3BB69-23CF-44E3-9099-C40C66FF867C}">
                    <a14:compatExt spid="_x0000_s11272"/>
                  </a:ext>
                </a:extLst>
              </xdr:cNvPr>
              <xdr:cNvSpPr/>
            </xdr:nvSpPr>
            <xdr:spPr>
              <a:xfrm>
                <a:off x="7513630" y="13206060"/>
                <a:ext cx="466063" cy="247650"/>
              </a:xfrm>
              <a:prstGeom prst="rect">
                <a:avLst/>
              </a:prstGeom>
            </xdr:spPr>
            <xdr:txBody>
              <a:bodyPr vertOverflow="clip" wrap="square" lIns="27432" tIns="22860" rIns="0" bIns="22860" anchor="ctr"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自定义热点</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11</xdr:col>
          <xdr:colOff>428625</xdr:colOff>
          <xdr:row>37</xdr:row>
          <xdr:rowOff>180975</xdr:rowOff>
        </xdr:from>
        <xdr:to>
          <xdr:col>15</xdr:col>
          <xdr:colOff>209550</xdr:colOff>
          <xdr:row>42</xdr:row>
          <xdr:rowOff>419100</xdr:rowOff>
        </xdr:to>
        <xdr:sp>
          <xdr:nvSpPr>
            <xdr:cNvPr id="11276" name="Group Box 12" hidden="1">
              <a:extLst>
                <a:ext uri="{63B3BB69-23CF-44E3-9099-C40C66FF867C}">
                  <a14:compatExt spid="_x0000_s11276"/>
                </a:ext>
              </a:extLst>
            </xdr:cNvPr>
            <xdr:cNvSpPr/>
          </xdr:nvSpPr>
          <xdr:spPr>
            <a:xfrm>
              <a:off x="9229725" y="18672175"/>
              <a:ext cx="252412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支出功能分类（类级）科目名称代码对照表</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37</xdr:row>
          <xdr:rowOff>171450</xdr:rowOff>
        </xdr:from>
        <xdr:to>
          <xdr:col>11</xdr:col>
          <xdr:colOff>238125</xdr:colOff>
          <xdr:row>42</xdr:row>
          <xdr:rowOff>409575</xdr:rowOff>
        </xdr:to>
        <xdr:sp>
          <xdr:nvSpPr>
            <xdr:cNvPr id="11277" name="Group Box 13" hidden="1">
              <a:extLst>
                <a:ext uri="{63B3BB69-23CF-44E3-9099-C40C66FF867C}">
                  <a14:compatExt spid="_x0000_s11277"/>
                </a:ext>
              </a:extLst>
            </xdr:cNvPr>
            <xdr:cNvSpPr/>
          </xdr:nvSpPr>
          <xdr:spPr>
            <a:xfrm>
              <a:off x="6953250" y="18662650"/>
              <a:ext cx="2085975" cy="4029075"/>
            </a:xfrm>
            <a:prstGeom prst="rect">
              <a:avLst/>
            </a:prstGeom>
          </xdr:spPr>
          <xdr:txBody>
            <a:bodyPr vertOverflow="clip" wrap="square" lIns="27432" tIns="22860" rIns="0" bIns="0" anchor="t" upright="1"/>
            <a:lstStyle/>
            <a:p>
              <a:pPr algn="l" rtl="0">
                <a:defRPr sz="1000"/>
              </a:pPr>
              <a:r>
                <a:rPr lang="zh-CN" altLang="en-US" sz="900" b="0" i="0" u="none" strike="noStrike" baseline="0">
                  <a:solidFill>
                    <a:srgbClr val="000000"/>
                  </a:solidFill>
                  <a:latin typeface="Microsoft YaHei UI" panose="020B0503020204020204" charset="-122"/>
                  <a:ea typeface="Microsoft YaHei UI" panose="020B0503020204020204" charset="-122"/>
                </a:rPr>
                <a:t>已选支出功能分类科目名称</a:t>
              </a:r>
              <a:endParaRPr lang="zh-CN" altLang="en-US" sz="900" b="0" i="0" u="none" strike="noStrike" baseline="0">
                <a:solidFill>
                  <a:srgbClr val="000000"/>
                </a:solidFill>
                <a:latin typeface="Microsoft YaHei UI" panose="020B0503020204020204" charset="-122"/>
                <a:ea typeface="Microsoft YaHei UI" panose="020B0503020204020204" charset="-122"/>
              </a:endParaRPr>
            </a:p>
          </xdr:txBody>
        </xdr:sp>
        <xdr:clientData fPrintsWithSheet="0"/>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9" Type="http://schemas.openxmlformats.org/officeDocument/2006/relationships/ctrlProp" Target="../ctrlProps/ctrlProp95.xml"/><Relationship Id="rId8" Type="http://schemas.openxmlformats.org/officeDocument/2006/relationships/ctrlProp" Target="../ctrlProps/ctrlProp94.xml"/><Relationship Id="rId7" Type="http://schemas.openxmlformats.org/officeDocument/2006/relationships/ctrlProp" Target="../ctrlProps/ctrlProp93.xml"/><Relationship Id="rId6" Type="http://schemas.openxmlformats.org/officeDocument/2006/relationships/ctrlProp" Target="../ctrlProps/ctrlProp92.xml"/><Relationship Id="rId5" Type="http://schemas.openxmlformats.org/officeDocument/2006/relationships/ctrlProp" Target="../ctrlProps/ctrlProp91.xml"/><Relationship Id="rId4" Type="http://schemas.openxmlformats.org/officeDocument/2006/relationships/ctrlProp" Target="../ctrlProps/ctrlProp90.xml"/><Relationship Id="rId3" Type="http://schemas.openxmlformats.org/officeDocument/2006/relationships/vmlDrawing" Target="../drawings/vmlDrawing9.vml"/><Relationship Id="rId2" Type="http://schemas.openxmlformats.org/officeDocument/2006/relationships/drawing" Target="../drawings/drawing9.xml"/><Relationship Id="rId14" Type="http://schemas.openxmlformats.org/officeDocument/2006/relationships/hyperlink" Target="http://www.suizhou.gov.cn/protect/P0202407/P020240722/P020240722330134884123.pdf" TargetMode="External"/><Relationship Id="rId13" Type="http://schemas.openxmlformats.org/officeDocument/2006/relationships/ctrlProp" Target="../ctrlProps/ctrlProp99.xml"/><Relationship Id="rId12" Type="http://schemas.openxmlformats.org/officeDocument/2006/relationships/ctrlProp" Target="../ctrlProps/ctrlProp98.xml"/><Relationship Id="rId11" Type="http://schemas.openxmlformats.org/officeDocument/2006/relationships/ctrlProp" Target="../ctrlProps/ctrlProp97.xml"/><Relationship Id="rId10" Type="http://schemas.openxmlformats.org/officeDocument/2006/relationships/ctrlProp" Target="../ctrlProps/ctrlProp96.xml"/><Relationship Id="rId1"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9" Type="http://schemas.openxmlformats.org/officeDocument/2006/relationships/ctrlProp" Target="../ctrlProps/ctrlProp105.xml"/><Relationship Id="rId8" Type="http://schemas.openxmlformats.org/officeDocument/2006/relationships/ctrlProp" Target="../ctrlProps/ctrlProp104.xml"/><Relationship Id="rId7" Type="http://schemas.openxmlformats.org/officeDocument/2006/relationships/ctrlProp" Target="../ctrlProps/ctrlProp103.xml"/><Relationship Id="rId6" Type="http://schemas.openxmlformats.org/officeDocument/2006/relationships/ctrlProp" Target="../ctrlProps/ctrlProp102.xml"/><Relationship Id="rId5" Type="http://schemas.openxmlformats.org/officeDocument/2006/relationships/ctrlProp" Target="../ctrlProps/ctrlProp101.xml"/><Relationship Id="rId4" Type="http://schemas.openxmlformats.org/officeDocument/2006/relationships/ctrlProp" Target="../ctrlProps/ctrlProp100.xml"/><Relationship Id="rId3" Type="http://schemas.openxmlformats.org/officeDocument/2006/relationships/vmlDrawing" Target="../drawings/vmlDrawing10.vml"/><Relationship Id="rId2" Type="http://schemas.openxmlformats.org/officeDocument/2006/relationships/drawing" Target="../drawings/drawing10.xml"/><Relationship Id="rId14" Type="http://schemas.openxmlformats.org/officeDocument/2006/relationships/hyperlink" Target="http://www.suizhou.gov.cn/protect/P0202407/P020240722/P020240722330134884123.pdf" TargetMode="External"/><Relationship Id="rId13" Type="http://schemas.openxmlformats.org/officeDocument/2006/relationships/ctrlProp" Target="../ctrlProps/ctrlProp109.xml"/><Relationship Id="rId12" Type="http://schemas.openxmlformats.org/officeDocument/2006/relationships/ctrlProp" Target="../ctrlProps/ctrlProp108.xml"/><Relationship Id="rId11" Type="http://schemas.openxmlformats.org/officeDocument/2006/relationships/ctrlProp" Target="../ctrlProps/ctrlProp107.xml"/><Relationship Id="rId10" Type="http://schemas.openxmlformats.org/officeDocument/2006/relationships/ctrlProp" Target="../ctrlProps/ctrlProp106.xml"/><Relationship Id="rId1"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9" Type="http://schemas.openxmlformats.org/officeDocument/2006/relationships/ctrlProp" Target="../ctrlProps/ctrlProp115.xml"/><Relationship Id="rId8" Type="http://schemas.openxmlformats.org/officeDocument/2006/relationships/ctrlProp" Target="../ctrlProps/ctrlProp114.xml"/><Relationship Id="rId7" Type="http://schemas.openxmlformats.org/officeDocument/2006/relationships/ctrlProp" Target="../ctrlProps/ctrlProp113.xml"/><Relationship Id="rId6" Type="http://schemas.openxmlformats.org/officeDocument/2006/relationships/ctrlProp" Target="../ctrlProps/ctrlProp112.xml"/><Relationship Id="rId5" Type="http://schemas.openxmlformats.org/officeDocument/2006/relationships/ctrlProp" Target="../ctrlProps/ctrlProp111.xml"/><Relationship Id="rId4" Type="http://schemas.openxmlformats.org/officeDocument/2006/relationships/ctrlProp" Target="../ctrlProps/ctrlProp110.xml"/><Relationship Id="rId3" Type="http://schemas.openxmlformats.org/officeDocument/2006/relationships/vmlDrawing" Target="../drawings/vmlDrawing11.vml"/><Relationship Id="rId2" Type="http://schemas.openxmlformats.org/officeDocument/2006/relationships/drawing" Target="../drawings/drawing11.xml"/><Relationship Id="rId14" Type="http://schemas.openxmlformats.org/officeDocument/2006/relationships/hyperlink" Target="http://www.suizhou.gov.cn/protect/P0202407/P020240722/P020240722330134884123.pdf" TargetMode="External"/><Relationship Id="rId13" Type="http://schemas.openxmlformats.org/officeDocument/2006/relationships/ctrlProp" Target="../ctrlProps/ctrlProp119.xml"/><Relationship Id="rId12" Type="http://schemas.openxmlformats.org/officeDocument/2006/relationships/ctrlProp" Target="../ctrlProps/ctrlProp118.xml"/><Relationship Id="rId11" Type="http://schemas.openxmlformats.org/officeDocument/2006/relationships/ctrlProp" Target="../ctrlProps/ctrlProp117.xml"/><Relationship Id="rId10" Type="http://schemas.openxmlformats.org/officeDocument/2006/relationships/ctrlProp" Target="../ctrlProps/ctrlProp116.xml"/><Relationship Id="rId1"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9" Type="http://schemas.openxmlformats.org/officeDocument/2006/relationships/ctrlProp" Target="../ctrlProps/ctrlProp125.xml"/><Relationship Id="rId8" Type="http://schemas.openxmlformats.org/officeDocument/2006/relationships/ctrlProp" Target="../ctrlProps/ctrlProp124.xml"/><Relationship Id="rId7" Type="http://schemas.openxmlformats.org/officeDocument/2006/relationships/ctrlProp" Target="../ctrlProps/ctrlProp123.xml"/><Relationship Id="rId6" Type="http://schemas.openxmlformats.org/officeDocument/2006/relationships/ctrlProp" Target="../ctrlProps/ctrlProp122.xml"/><Relationship Id="rId5" Type="http://schemas.openxmlformats.org/officeDocument/2006/relationships/ctrlProp" Target="../ctrlProps/ctrlProp121.xml"/><Relationship Id="rId4" Type="http://schemas.openxmlformats.org/officeDocument/2006/relationships/ctrlProp" Target="../ctrlProps/ctrlProp120.xml"/><Relationship Id="rId3" Type="http://schemas.openxmlformats.org/officeDocument/2006/relationships/vmlDrawing" Target="../drawings/vmlDrawing12.vml"/><Relationship Id="rId2" Type="http://schemas.openxmlformats.org/officeDocument/2006/relationships/drawing" Target="../drawings/drawing12.xml"/><Relationship Id="rId14" Type="http://schemas.openxmlformats.org/officeDocument/2006/relationships/hyperlink" Target="http://www.suizhou.gov.cn/protect/P0202407/P020240722/P020240722330134884123.pdf" TargetMode="External"/><Relationship Id="rId13" Type="http://schemas.openxmlformats.org/officeDocument/2006/relationships/ctrlProp" Target="../ctrlProps/ctrlProp129.xml"/><Relationship Id="rId12" Type="http://schemas.openxmlformats.org/officeDocument/2006/relationships/ctrlProp" Target="../ctrlProps/ctrlProp128.xml"/><Relationship Id="rId11" Type="http://schemas.openxmlformats.org/officeDocument/2006/relationships/ctrlProp" Target="../ctrlProps/ctrlProp127.xml"/><Relationship Id="rId10" Type="http://schemas.openxmlformats.org/officeDocument/2006/relationships/ctrlProp" Target="../ctrlProps/ctrlProp126.xml"/><Relationship Id="rId1"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9" Type="http://schemas.openxmlformats.org/officeDocument/2006/relationships/ctrlProp" Target="../ctrlProps/ctrlProp135.xml"/><Relationship Id="rId8" Type="http://schemas.openxmlformats.org/officeDocument/2006/relationships/ctrlProp" Target="../ctrlProps/ctrlProp134.xml"/><Relationship Id="rId7" Type="http://schemas.openxmlformats.org/officeDocument/2006/relationships/ctrlProp" Target="../ctrlProps/ctrlProp133.xml"/><Relationship Id="rId6" Type="http://schemas.openxmlformats.org/officeDocument/2006/relationships/ctrlProp" Target="../ctrlProps/ctrlProp132.xml"/><Relationship Id="rId5" Type="http://schemas.openxmlformats.org/officeDocument/2006/relationships/ctrlProp" Target="../ctrlProps/ctrlProp131.xml"/><Relationship Id="rId4" Type="http://schemas.openxmlformats.org/officeDocument/2006/relationships/ctrlProp" Target="../ctrlProps/ctrlProp130.xml"/><Relationship Id="rId3" Type="http://schemas.openxmlformats.org/officeDocument/2006/relationships/vmlDrawing" Target="../drawings/vmlDrawing13.vml"/><Relationship Id="rId2" Type="http://schemas.openxmlformats.org/officeDocument/2006/relationships/drawing" Target="../drawings/drawing13.xml"/><Relationship Id="rId14" Type="http://schemas.openxmlformats.org/officeDocument/2006/relationships/hyperlink" Target="http://www.suizhou.gov.cn/protect/P0202407/P020240722/P020240722330134884123.pdf" TargetMode="External"/><Relationship Id="rId13" Type="http://schemas.openxmlformats.org/officeDocument/2006/relationships/ctrlProp" Target="../ctrlProps/ctrlProp139.xml"/><Relationship Id="rId12" Type="http://schemas.openxmlformats.org/officeDocument/2006/relationships/ctrlProp" Target="../ctrlProps/ctrlProp138.xml"/><Relationship Id="rId11" Type="http://schemas.openxmlformats.org/officeDocument/2006/relationships/ctrlProp" Target="../ctrlProps/ctrlProp137.xml"/><Relationship Id="rId10" Type="http://schemas.openxmlformats.org/officeDocument/2006/relationships/ctrlProp" Target="../ctrlProps/ctrlProp136.xml"/><Relationship Id="rId1"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9" Type="http://schemas.openxmlformats.org/officeDocument/2006/relationships/ctrlProp" Target="../ctrlProps/ctrlProp145.xml"/><Relationship Id="rId8" Type="http://schemas.openxmlformats.org/officeDocument/2006/relationships/ctrlProp" Target="../ctrlProps/ctrlProp144.xml"/><Relationship Id="rId7" Type="http://schemas.openxmlformats.org/officeDocument/2006/relationships/ctrlProp" Target="../ctrlProps/ctrlProp143.xml"/><Relationship Id="rId6" Type="http://schemas.openxmlformats.org/officeDocument/2006/relationships/ctrlProp" Target="../ctrlProps/ctrlProp142.xml"/><Relationship Id="rId5" Type="http://schemas.openxmlformats.org/officeDocument/2006/relationships/ctrlProp" Target="../ctrlProps/ctrlProp141.xml"/><Relationship Id="rId4" Type="http://schemas.openxmlformats.org/officeDocument/2006/relationships/ctrlProp" Target="../ctrlProps/ctrlProp140.xml"/><Relationship Id="rId3" Type="http://schemas.openxmlformats.org/officeDocument/2006/relationships/vmlDrawing" Target="../drawings/vmlDrawing14.vml"/><Relationship Id="rId2" Type="http://schemas.openxmlformats.org/officeDocument/2006/relationships/drawing" Target="../drawings/drawing14.xml"/><Relationship Id="rId14" Type="http://schemas.openxmlformats.org/officeDocument/2006/relationships/hyperlink" Target="http://www.suizhou.gov.cn/protect/P0202407/P020240722/P020240722330134884123.pdf" TargetMode="External"/><Relationship Id="rId13" Type="http://schemas.openxmlformats.org/officeDocument/2006/relationships/ctrlProp" Target="../ctrlProps/ctrlProp149.xml"/><Relationship Id="rId12" Type="http://schemas.openxmlformats.org/officeDocument/2006/relationships/ctrlProp" Target="../ctrlProps/ctrlProp148.xml"/><Relationship Id="rId11" Type="http://schemas.openxmlformats.org/officeDocument/2006/relationships/ctrlProp" Target="../ctrlProps/ctrlProp147.xml"/><Relationship Id="rId10" Type="http://schemas.openxmlformats.org/officeDocument/2006/relationships/ctrlProp" Target="../ctrlProps/ctrlProp146.xml"/><Relationship Id="rId1"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9" Type="http://schemas.openxmlformats.org/officeDocument/2006/relationships/ctrlProp" Target="../ctrlProps/ctrlProp6.xml"/><Relationship Id="rId8" Type="http://schemas.openxmlformats.org/officeDocument/2006/relationships/ctrlProp" Target="../ctrlProps/ctrlProp5.xml"/><Relationship Id="rId7" Type="http://schemas.openxmlformats.org/officeDocument/2006/relationships/ctrlProp" Target="../ctrlProps/ctrlProp4.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3" Type="http://schemas.openxmlformats.org/officeDocument/2006/relationships/vmlDrawing" Target="../drawings/vmlDrawing1.vml"/><Relationship Id="rId2" Type="http://schemas.openxmlformats.org/officeDocument/2006/relationships/drawing" Target="../drawings/drawing1.xml"/><Relationship Id="rId14" Type="http://schemas.openxmlformats.org/officeDocument/2006/relationships/hyperlink" Target="http://www.suizhou.gov.cn/protect/P0202407/P020240722/P020240722330134884123.pdf" TargetMode="External"/><Relationship Id="rId13" Type="http://schemas.openxmlformats.org/officeDocument/2006/relationships/ctrlProp" Target="../ctrlProps/ctrlProp10.xml"/><Relationship Id="rId12" Type="http://schemas.openxmlformats.org/officeDocument/2006/relationships/ctrlProp" Target="../ctrlProps/ctrlProp9.xml"/><Relationship Id="rId11" Type="http://schemas.openxmlformats.org/officeDocument/2006/relationships/ctrlProp" Target="../ctrlProps/ctrlProp8.xml"/><Relationship Id="rId10" Type="http://schemas.openxmlformats.org/officeDocument/2006/relationships/ctrlProp" Target="../ctrlProps/ctrlProp7.x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9" Type="http://schemas.openxmlformats.org/officeDocument/2006/relationships/ctrlProp" Target="../ctrlProps/ctrlProp16.xml"/><Relationship Id="rId8" Type="http://schemas.openxmlformats.org/officeDocument/2006/relationships/ctrlProp" Target="../ctrlProps/ctrlProp15.xml"/><Relationship Id="rId7" Type="http://schemas.openxmlformats.org/officeDocument/2006/relationships/ctrlProp" Target="../ctrlProps/ctrlProp14.xml"/><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3" Type="http://schemas.openxmlformats.org/officeDocument/2006/relationships/vmlDrawing" Target="../drawings/vmlDrawing2.vml"/><Relationship Id="rId22" Type="http://schemas.openxmlformats.org/officeDocument/2006/relationships/hyperlink" Target="http://www.suizhou.gov.cn/protect/P0202407/P020240722/P020240722330134884123.pdf" TargetMode="External"/><Relationship Id="rId21" Type="http://schemas.openxmlformats.org/officeDocument/2006/relationships/ctrlProp" Target="../ctrlProps/ctrlProp28.xml"/><Relationship Id="rId20" Type="http://schemas.openxmlformats.org/officeDocument/2006/relationships/ctrlProp" Target="../ctrlProps/ctrlProp27.xml"/><Relationship Id="rId2" Type="http://schemas.openxmlformats.org/officeDocument/2006/relationships/drawing" Target="../drawings/drawing2.xml"/><Relationship Id="rId19" Type="http://schemas.openxmlformats.org/officeDocument/2006/relationships/ctrlProp" Target="../ctrlProps/ctrlProp26.xml"/><Relationship Id="rId18" Type="http://schemas.openxmlformats.org/officeDocument/2006/relationships/ctrlProp" Target="../ctrlProps/ctrlProp25.xml"/><Relationship Id="rId17" Type="http://schemas.openxmlformats.org/officeDocument/2006/relationships/ctrlProp" Target="../ctrlProps/ctrlProp24.xml"/><Relationship Id="rId16" Type="http://schemas.openxmlformats.org/officeDocument/2006/relationships/ctrlProp" Target="../ctrlProps/ctrlProp23.xml"/><Relationship Id="rId15" Type="http://schemas.openxmlformats.org/officeDocument/2006/relationships/ctrlProp" Target="../ctrlProps/ctrlProp22.xml"/><Relationship Id="rId14" Type="http://schemas.openxmlformats.org/officeDocument/2006/relationships/ctrlProp" Target="../ctrlProps/ctrlProp21.xml"/><Relationship Id="rId13" Type="http://schemas.openxmlformats.org/officeDocument/2006/relationships/ctrlProp" Target="../ctrlProps/ctrlProp20.xml"/><Relationship Id="rId12" Type="http://schemas.openxmlformats.org/officeDocument/2006/relationships/ctrlProp" Target="../ctrlProps/ctrlProp19.xml"/><Relationship Id="rId11" Type="http://schemas.openxmlformats.org/officeDocument/2006/relationships/ctrlProp" Target="../ctrlProps/ctrlProp18.xml"/><Relationship Id="rId10" Type="http://schemas.openxmlformats.org/officeDocument/2006/relationships/ctrlProp" Target="../ctrlProps/ctrlProp17.x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9" Type="http://schemas.openxmlformats.org/officeDocument/2006/relationships/ctrlProp" Target="../ctrlProps/ctrlProp34.xml"/><Relationship Id="rId8" Type="http://schemas.openxmlformats.org/officeDocument/2006/relationships/ctrlProp" Target="../ctrlProps/ctrlProp33.xml"/><Relationship Id="rId7" Type="http://schemas.openxmlformats.org/officeDocument/2006/relationships/ctrlProp" Target="../ctrlProps/ctrlProp32.xml"/><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 Id="rId3" Type="http://schemas.openxmlformats.org/officeDocument/2006/relationships/vmlDrawing" Target="../drawings/vmlDrawing3.vml"/><Relationship Id="rId2" Type="http://schemas.openxmlformats.org/officeDocument/2006/relationships/drawing" Target="../drawings/drawing3.xml"/><Relationship Id="rId15" Type="http://schemas.openxmlformats.org/officeDocument/2006/relationships/hyperlink" Target="http://www.suizhou.gov.cn/protect/P0202407/P020240722/P020240722330134884123.pdf" TargetMode="External"/><Relationship Id="rId14" Type="http://schemas.openxmlformats.org/officeDocument/2006/relationships/ctrlProp" Target="../ctrlProps/ctrlProp39.xml"/><Relationship Id="rId13" Type="http://schemas.openxmlformats.org/officeDocument/2006/relationships/ctrlProp" Target="../ctrlProps/ctrlProp38.xml"/><Relationship Id="rId12" Type="http://schemas.openxmlformats.org/officeDocument/2006/relationships/ctrlProp" Target="../ctrlProps/ctrlProp37.xml"/><Relationship Id="rId11" Type="http://schemas.openxmlformats.org/officeDocument/2006/relationships/ctrlProp" Target="../ctrlProps/ctrlProp36.xml"/><Relationship Id="rId10" Type="http://schemas.openxmlformats.org/officeDocument/2006/relationships/ctrlProp" Target="../ctrlProps/ctrlProp35.xml"/><Relationship Id="rId1" Type="http://schemas.openxmlformats.org/officeDocument/2006/relationships/comments" Target="../comments3.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45.xml"/><Relationship Id="rId8" Type="http://schemas.openxmlformats.org/officeDocument/2006/relationships/ctrlProp" Target="../ctrlProps/ctrlProp44.xml"/><Relationship Id="rId7" Type="http://schemas.openxmlformats.org/officeDocument/2006/relationships/ctrlProp" Target="../ctrlProps/ctrlProp43.xml"/><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 Id="rId3" Type="http://schemas.openxmlformats.org/officeDocument/2006/relationships/vmlDrawing" Target="../drawings/vmlDrawing4.vml"/><Relationship Id="rId2" Type="http://schemas.openxmlformats.org/officeDocument/2006/relationships/drawing" Target="../drawings/drawing4.xml"/><Relationship Id="rId14" Type="http://schemas.openxmlformats.org/officeDocument/2006/relationships/hyperlink" Target="http://www.suizhou.gov.cn/protect/P0202407/P020240722/P020240722330134884123.pdf" TargetMode="External"/><Relationship Id="rId13" Type="http://schemas.openxmlformats.org/officeDocument/2006/relationships/ctrlProp" Target="../ctrlProps/ctrlProp49.xml"/><Relationship Id="rId12" Type="http://schemas.openxmlformats.org/officeDocument/2006/relationships/ctrlProp" Target="../ctrlProps/ctrlProp48.xml"/><Relationship Id="rId11" Type="http://schemas.openxmlformats.org/officeDocument/2006/relationships/ctrlProp" Target="../ctrlProps/ctrlProp47.xml"/><Relationship Id="rId10" Type="http://schemas.openxmlformats.org/officeDocument/2006/relationships/ctrlProp" Target="../ctrlProps/ctrlProp46.xml"/><Relationship Id="rId1" Type="http://schemas.openxmlformats.org/officeDocument/2006/relationships/comments" Target="../comments4.xml"/></Relationships>
</file>

<file path=xl/worksheets/_rels/sheet6.xml.rels><?xml version="1.0" encoding="UTF-8" standalone="yes"?>
<Relationships xmlns="http://schemas.openxmlformats.org/package/2006/relationships"><Relationship Id="rId9" Type="http://schemas.openxmlformats.org/officeDocument/2006/relationships/ctrlProp" Target="../ctrlProps/ctrlProp55.xml"/><Relationship Id="rId8" Type="http://schemas.openxmlformats.org/officeDocument/2006/relationships/ctrlProp" Target="../ctrlProps/ctrlProp54.xml"/><Relationship Id="rId7" Type="http://schemas.openxmlformats.org/officeDocument/2006/relationships/ctrlProp" Target="../ctrlProps/ctrlProp53.xml"/><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 Id="rId3" Type="http://schemas.openxmlformats.org/officeDocument/2006/relationships/vmlDrawing" Target="../drawings/vmlDrawing5.vml"/><Relationship Id="rId2" Type="http://schemas.openxmlformats.org/officeDocument/2006/relationships/drawing" Target="../drawings/drawing5.xml"/><Relationship Id="rId14" Type="http://schemas.openxmlformats.org/officeDocument/2006/relationships/hyperlink" Target="http://www.suizhou.gov.cn/protect/P0202407/P020240722/P020240722330134884123.pdf" TargetMode="External"/><Relationship Id="rId13" Type="http://schemas.openxmlformats.org/officeDocument/2006/relationships/ctrlProp" Target="../ctrlProps/ctrlProp59.xml"/><Relationship Id="rId12" Type="http://schemas.openxmlformats.org/officeDocument/2006/relationships/ctrlProp" Target="../ctrlProps/ctrlProp58.xml"/><Relationship Id="rId11" Type="http://schemas.openxmlformats.org/officeDocument/2006/relationships/ctrlProp" Target="../ctrlProps/ctrlProp57.xml"/><Relationship Id="rId10" Type="http://schemas.openxmlformats.org/officeDocument/2006/relationships/ctrlProp" Target="../ctrlProps/ctrlProp56.xml"/><Relationship Id="rId1" Type="http://schemas.openxmlformats.org/officeDocument/2006/relationships/comments" Target="../comments5.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65.xml"/><Relationship Id="rId8" Type="http://schemas.openxmlformats.org/officeDocument/2006/relationships/ctrlProp" Target="../ctrlProps/ctrlProp64.xml"/><Relationship Id="rId7" Type="http://schemas.openxmlformats.org/officeDocument/2006/relationships/ctrlProp" Target="../ctrlProps/ctrlProp63.xml"/><Relationship Id="rId6" Type="http://schemas.openxmlformats.org/officeDocument/2006/relationships/ctrlProp" Target="../ctrlProps/ctrlProp62.xml"/><Relationship Id="rId5" Type="http://schemas.openxmlformats.org/officeDocument/2006/relationships/ctrlProp" Target="../ctrlProps/ctrlProp61.xml"/><Relationship Id="rId4" Type="http://schemas.openxmlformats.org/officeDocument/2006/relationships/ctrlProp" Target="../ctrlProps/ctrlProp60.xml"/><Relationship Id="rId3" Type="http://schemas.openxmlformats.org/officeDocument/2006/relationships/vmlDrawing" Target="../drawings/vmlDrawing6.vml"/><Relationship Id="rId2" Type="http://schemas.openxmlformats.org/officeDocument/2006/relationships/drawing" Target="../drawings/drawing6.xml"/><Relationship Id="rId14" Type="http://schemas.openxmlformats.org/officeDocument/2006/relationships/hyperlink" Target="http://www.suizhou.gov.cn/protect/P0202407/P020240722/P020240722330134884123.pdf" TargetMode="External"/><Relationship Id="rId13" Type="http://schemas.openxmlformats.org/officeDocument/2006/relationships/ctrlProp" Target="../ctrlProps/ctrlProp69.xml"/><Relationship Id="rId12" Type="http://schemas.openxmlformats.org/officeDocument/2006/relationships/ctrlProp" Target="../ctrlProps/ctrlProp68.xml"/><Relationship Id="rId11" Type="http://schemas.openxmlformats.org/officeDocument/2006/relationships/ctrlProp" Target="../ctrlProps/ctrlProp67.xml"/><Relationship Id="rId10" Type="http://schemas.openxmlformats.org/officeDocument/2006/relationships/ctrlProp" Target="../ctrlProps/ctrlProp66.xml"/><Relationship Id="rId1" Type="http://schemas.openxmlformats.org/officeDocument/2006/relationships/comments" Target="../comments6.xml"/></Relationships>
</file>

<file path=xl/worksheets/_rels/sheet8.xml.rels><?xml version="1.0" encoding="UTF-8" standalone="yes"?>
<Relationships xmlns="http://schemas.openxmlformats.org/package/2006/relationships"><Relationship Id="rId9" Type="http://schemas.openxmlformats.org/officeDocument/2006/relationships/ctrlProp" Target="../ctrlProps/ctrlProp75.xml"/><Relationship Id="rId8" Type="http://schemas.openxmlformats.org/officeDocument/2006/relationships/ctrlProp" Target="../ctrlProps/ctrlProp74.xml"/><Relationship Id="rId7" Type="http://schemas.openxmlformats.org/officeDocument/2006/relationships/ctrlProp" Target="../ctrlProps/ctrlProp73.xml"/><Relationship Id="rId6" Type="http://schemas.openxmlformats.org/officeDocument/2006/relationships/ctrlProp" Target="../ctrlProps/ctrlProp72.xml"/><Relationship Id="rId5" Type="http://schemas.openxmlformats.org/officeDocument/2006/relationships/ctrlProp" Target="../ctrlProps/ctrlProp71.xml"/><Relationship Id="rId4" Type="http://schemas.openxmlformats.org/officeDocument/2006/relationships/ctrlProp" Target="../ctrlProps/ctrlProp70.xml"/><Relationship Id="rId3" Type="http://schemas.openxmlformats.org/officeDocument/2006/relationships/vmlDrawing" Target="../drawings/vmlDrawing7.vml"/><Relationship Id="rId2" Type="http://schemas.openxmlformats.org/officeDocument/2006/relationships/drawing" Target="../drawings/drawing7.xml"/><Relationship Id="rId14" Type="http://schemas.openxmlformats.org/officeDocument/2006/relationships/hyperlink" Target="http://www.suizhou.gov.cn/protect/P0202407/P020240722/P020240722330134884123.pdf" TargetMode="External"/><Relationship Id="rId13" Type="http://schemas.openxmlformats.org/officeDocument/2006/relationships/ctrlProp" Target="../ctrlProps/ctrlProp79.xml"/><Relationship Id="rId12" Type="http://schemas.openxmlformats.org/officeDocument/2006/relationships/ctrlProp" Target="../ctrlProps/ctrlProp78.xml"/><Relationship Id="rId11" Type="http://schemas.openxmlformats.org/officeDocument/2006/relationships/ctrlProp" Target="../ctrlProps/ctrlProp77.xml"/><Relationship Id="rId10" Type="http://schemas.openxmlformats.org/officeDocument/2006/relationships/ctrlProp" Target="../ctrlProps/ctrlProp76.xml"/><Relationship Id="rId1" Type="http://schemas.openxmlformats.org/officeDocument/2006/relationships/comments" Target="../comments7.xml"/></Relationships>
</file>

<file path=xl/worksheets/_rels/sheet9.xml.rels><?xml version="1.0" encoding="UTF-8" standalone="yes"?>
<Relationships xmlns="http://schemas.openxmlformats.org/package/2006/relationships"><Relationship Id="rId9" Type="http://schemas.openxmlformats.org/officeDocument/2006/relationships/ctrlProp" Target="../ctrlProps/ctrlProp85.xml"/><Relationship Id="rId8" Type="http://schemas.openxmlformats.org/officeDocument/2006/relationships/ctrlProp" Target="../ctrlProps/ctrlProp84.xml"/><Relationship Id="rId7" Type="http://schemas.openxmlformats.org/officeDocument/2006/relationships/ctrlProp" Target="../ctrlProps/ctrlProp83.xml"/><Relationship Id="rId6" Type="http://schemas.openxmlformats.org/officeDocument/2006/relationships/ctrlProp" Target="../ctrlProps/ctrlProp82.xml"/><Relationship Id="rId5" Type="http://schemas.openxmlformats.org/officeDocument/2006/relationships/ctrlProp" Target="../ctrlProps/ctrlProp81.xml"/><Relationship Id="rId4" Type="http://schemas.openxmlformats.org/officeDocument/2006/relationships/ctrlProp" Target="../ctrlProps/ctrlProp80.xml"/><Relationship Id="rId3" Type="http://schemas.openxmlformats.org/officeDocument/2006/relationships/vmlDrawing" Target="../drawings/vmlDrawing8.vml"/><Relationship Id="rId2" Type="http://schemas.openxmlformats.org/officeDocument/2006/relationships/drawing" Target="../drawings/drawing8.xml"/><Relationship Id="rId14" Type="http://schemas.openxmlformats.org/officeDocument/2006/relationships/hyperlink" Target="http://www.suizhou.gov.cn/protect/P0202407/P020240722/P020240722330134884123.pdf" TargetMode="External"/><Relationship Id="rId13" Type="http://schemas.openxmlformats.org/officeDocument/2006/relationships/ctrlProp" Target="../ctrlProps/ctrlProp89.xml"/><Relationship Id="rId12" Type="http://schemas.openxmlformats.org/officeDocument/2006/relationships/ctrlProp" Target="../ctrlProps/ctrlProp88.xml"/><Relationship Id="rId11" Type="http://schemas.openxmlformats.org/officeDocument/2006/relationships/ctrlProp" Target="../ctrlProps/ctrlProp87.xml"/><Relationship Id="rId10" Type="http://schemas.openxmlformats.org/officeDocument/2006/relationships/ctrlProp" Target="../ctrlProps/ctrlProp86.x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T1835"/>
  <sheetViews>
    <sheetView topLeftCell="A22" workbookViewId="0">
      <selection activeCell="K52" sqref="K52:K53"/>
    </sheetView>
  </sheetViews>
  <sheetFormatPr defaultColWidth="9" defaultRowHeight="13.5"/>
  <cols>
    <col min="1" max="1" width="41.875" customWidth="1"/>
    <col min="2" max="2" width="17" customWidth="1"/>
    <col min="3" max="3" width="15.375" customWidth="1"/>
    <col min="4" max="4" width="11" customWidth="1"/>
    <col min="5" max="5" width="15.125" customWidth="1"/>
    <col min="6" max="6" width="27.125" customWidth="1"/>
    <col min="7" max="10" width="13" customWidth="1"/>
    <col min="11" max="11" width="29" customWidth="1"/>
    <col min="12" max="12" width="26.75" customWidth="1"/>
    <col min="13" max="13" width="45.5" customWidth="1"/>
    <col min="14" max="14" width="27" customWidth="1"/>
    <col min="15" max="15" width="29.625" customWidth="1"/>
    <col min="16" max="16" width="15.125" customWidth="1"/>
    <col min="17" max="25" width="11.375" customWidth="1"/>
    <col min="26" max="66" width="12.5" customWidth="1"/>
    <col min="68" max="69" width="33.25" customWidth="1"/>
    <col min="70" max="70" width="34.375" customWidth="1"/>
    <col min="72" max="72" width="33.25" customWidth="1"/>
  </cols>
  <sheetData>
    <row r="1" s="124" customFormat="1" ht="39" customHeight="1" spans="1:72">
      <c r="A1" s="124" t="s">
        <v>0</v>
      </c>
      <c r="B1" s="124" t="s">
        <v>1</v>
      </c>
      <c r="C1" s="124" t="s">
        <v>2</v>
      </c>
      <c r="D1" s="124" t="s">
        <v>3</v>
      </c>
      <c r="E1" s="124" t="s">
        <v>4</v>
      </c>
      <c r="F1" s="124" t="s">
        <v>5</v>
      </c>
      <c r="G1" s="124" t="s">
        <v>6</v>
      </c>
      <c r="H1" s="124" t="s">
        <v>7</v>
      </c>
      <c r="I1" s="124" t="s">
        <v>8</v>
      </c>
      <c r="J1" s="124" t="s">
        <v>9</v>
      </c>
      <c r="K1" s="124" t="s">
        <v>10</v>
      </c>
      <c r="L1" s="124" t="s">
        <v>11</v>
      </c>
      <c r="M1" s="124" t="s">
        <v>12</v>
      </c>
      <c r="N1" s="124" t="s">
        <v>13</v>
      </c>
      <c r="O1" s="124" t="s">
        <v>14</v>
      </c>
      <c r="P1" s="124" t="s">
        <v>15</v>
      </c>
      <c r="Q1" s="124" t="str">
        <f ca="1">村级组织运转!$C$12</f>
        <v>村级组织运转</v>
      </c>
      <c r="R1" s="124" t="str">
        <f ca="1">文化传媒教育事务!$C$12</f>
        <v>文化传媒教育事务</v>
      </c>
      <c r="S1" s="124" t="str">
        <f ca="1">优化营商环境!$C$12</f>
        <v>优化营商环境</v>
      </c>
      <c r="T1" s="124" t="str">
        <f ca="1">业务往来!$C$12</f>
        <v>业务往来</v>
      </c>
      <c r="U1" s="124" t="str">
        <f ca="1">农林水事务!$C$12</f>
        <v>农林水事务</v>
      </c>
      <c r="V1" s="124" t="str">
        <f ca="1">卫生健康事务!$C$12</f>
        <v>卫生健康事务</v>
      </c>
      <c r="W1" s="124" t="str">
        <f ca="1">社会保障和就业!$C$12</f>
        <v>社会保障和就业</v>
      </c>
      <c r="X1" s="124" t="str">
        <f ca="1">国防动员!$C$12</f>
        <v>国防动员</v>
      </c>
      <c r="Y1" s="124" t="str">
        <f ca="1">节能环保!$C$12</f>
        <v>节能环保</v>
      </c>
      <c r="Z1" s="124" t="str">
        <f ca="1">基层争先创优!$C$12</f>
        <v>基层争先创优</v>
      </c>
      <c r="AA1" s="124" t="str">
        <f ca="1">灾害防治及应急管理!$C$12</f>
        <v>灾害防治及应急管理</v>
      </c>
      <c r="AB1" s="124" t="str">
        <f ca="1">脱贫攻坚衔接乡村振兴!$C$12</f>
        <v>脱贫攻坚衔接乡村振兴</v>
      </c>
      <c r="AC1" s="124" t="e">
        <f>#REF!</f>
        <v>#REF!</v>
      </c>
      <c r="AD1" s="124" t="str">
        <f ca="1">城乡社区支出!$C$12</f>
        <v>城乡社区支出</v>
      </c>
      <c r="AE1" s="124" t="str">
        <f ca="1">一般公共服务!$C$12</f>
        <v>一般公共服务</v>
      </c>
      <c r="AF1" s="124" t="e">
        <f>#REF!</f>
        <v>#REF!</v>
      </c>
      <c r="AG1" s="124" t="e">
        <f>#REF!</f>
        <v>#REF!</v>
      </c>
      <c r="AH1" s="124" t="e">
        <f>#REF!</f>
        <v>#REF!</v>
      </c>
      <c r="AI1" s="124" t="e">
        <f>#REF!</f>
        <v>#REF!</v>
      </c>
      <c r="AJ1" s="124" t="e">
        <f>#REF!</f>
        <v>#REF!</v>
      </c>
      <c r="AK1" s="124" t="e">
        <f>#REF!</f>
        <v>#REF!</v>
      </c>
      <c r="AL1" s="124" t="e">
        <f>#REF!</f>
        <v>#REF!</v>
      </c>
      <c r="AM1" s="124" t="e">
        <f>#REF!</f>
        <v>#REF!</v>
      </c>
      <c r="AN1" s="124" t="e">
        <f>#REF!</f>
        <v>#REF!</v>
      </c>
      <c r="AO1" s="124" t="e">
        <f>#REF!</f>
        <v>#REF!</v>
      </c>
      <c r="AP1" s="124" t="e">
        <f>#REF!</f>
        <v>#REF!</v>
      </c>
      <c r="AQ1" s="124" t="e">
        <f>#REF!</f>
        <v>#REF!</v>
      </c>
      <c r="AR1" s="124" t="e">
        <f>#REF!</f>
        <v>#REF!</v>
      </c>
      <c r="AS1" s="124" t="e">
        <f>#REF!</f>
        <v>#REF!</v>
      </c>
      <c r="AT1" s="124" t="e">
        <f>#REF!</f>
        <v>#REF!</v>
      </c>
      <c r="AU1" s="124" t="e">
        <f>#REF!</f>
        <v>#REF!</v>
      </c>
      <c r="AV1" s="124" t="e">
        <f>#REF!</f>
        <v>#REF!</v>
      </c>
      <c r="AW1" s="124" t="e">
        <f>#REF!</f>
        <v>#REF!</v>
      </c>
      <c r="AX1" s="124" t="e">
        <f>#REF!</f>
        <v>#REF!</v>
      </c>
      <c r="AY1" s="124" t="e">
        <f>#REF!</f>
        <v>#REF!</v>
      </c>
      <c r="AZ1" s="124" t="e">
        <f>#REF!</f>
        <v>#REF!</v>
      </c>
      <c r="BA1" s="124" t="e">
        <f>#REF!</f>
        <v>#REF!</v>
      </c>
      <c r="BB1" s="124" t="e">
        <f>#REF!</f>
        <v>#REF!</v>
      </c>
      <c r="BC1" s="124" t="e">
        <f>#REF!</f>
        <v>#REF!</v>
      </c>
      <c r="BD1" s="124" t="e">
        <f>#REF!</f>
        <v>#REF!</v>
      </c>
      <c r="BE1" s="124" t="e">
        <f>#REF!</f>
        <v>#REF!</v>
      </c>
      <c r="BF1" s="124" t="e">
        <f>#REF!</f>
        <v>#REF!</v>
      </c>
      <c r="BG1" s="124" t="e">
        <f>#REF!</f>
        <v>#REF!</v>
      </c>
      <c r="BH1" s="124" t="e">
        <f>#REF!</f>
        <v>#REF!</v>
      </c>
      <c r="BI1" s="124" t="e">
        <f>#REF!</f>
        <v>#REF!</v>
      </c>
      <c r="BJ1" s="124" t="e">
        <f>#REF!</f>
        <v>#REF!</v>
      </c>
      <c r="BK1" s="124" t="e">
        <f>#REF!</f>
        <v>#REF!</v>
      </c>
      <c r="BL1" s="124" t="e">
        <f>#REF!</f>
        <v>#REF!</v>
      </c>
      <c r="BM1" s="124" t="e">
        <f>#REF!</f>
        <v>#REF!</v>
      </c>
      <c r="BN1" s="124" t="e">
        <f>#REF!</f>
        <v>#REF!</v>
      </c>
      <c r="BP1" s="133" t="s">
        <v>16</v>
      </c>
      <c r="BQ1" s="133" t="s">
        <v>16</v>
      </c>
      <c r="BR1" s="133" t="s">
        <v>17</v>
      </c>
      <c r="BT1" s="133" t="s">
        <v>18</v>
      </c>
    </row>
    <row r="2" spans="1:72">
      <c r="A2" t="s">
        <v>19</v>
      </c>
      <c r="B2" t="s">
        <v>20</v>
      </c>
      <c r="C2" t="s">
        <v>21</v>
      </c>
      <c r="D2" t="s">
        <v>22</v>
      </c>
      <c r="E2" t="s">
        <v>23</v>
      </c>
      <c r="F2" t="s">
        <v>24</v>
      </c>
      <c r="G2" t="s">
        <v>25</v>
      </c>
      <c r="H2" t="s">
        <v>26</v>
      </c>
      <c r="I2" t="s">
        <v>27</v>
      </c>
      <c r="J2" t="s">
        <v>28</v>
      </c>
      <c r="K2" t="s">
        <v>29</v>
      </c>
      <c r="L2" t="s">
        <v>29</v>
      </c>
      <c r="M2" t="str">
        <f t="shared" ref="M2:M14" si="0">"项目支出不能编制"&amp;L2</f>
        <v>项目支出不能编制30101基本工资</v>
      </c>
      <c r="O2" s="126" t="e">
        <f>IF(P2&gt;0,COUNTIF($O$1:$O1,"?*")&amp;"、"&amp;M2&amp;"；","")</f>
        <v>#REF!</v>
      </c>
      <c r="P2" t="e">
        <f t="shared" ref="P2:P33" si="1">SUM(Q2:BN2)</f>
        <v>#REF!</v>
      </c>
      <c r="Q2">
        <f>SUMIF(村级组织运转!$A$39:$A$48,$L2,村级组织运转!$D$39:$D$48)</f>
        <v>0</v>
      </c>
      <c r="R2">
        <f>SUMIF(文化传媒教育事务!$A$39:$A$46,$L2,文化传媒教育事务!$D$39:$D$46)</f>
        <v>0</v>
      </c>
      <c r="S2">
        <f>SUMIF(优化营商环境!$A$39:$A$48,$L2,优化营商环境!$D$39:$D$48)</f>
        <v>0</v>
      </c>
      <c r="T2">
        <f>SUMIF(业务往来!$A$39:$A$47,$L2,业务往来!$D$39:$D$47)</f>
        <v>0</v>
      </c>
      <c r="U2">
        <f>SUMIF(农林水事务!$A$39:$A$48,$L2,农林水事务!$D$39:$D$48)</f>
        <v>0</v>
      </c>
      <c r="V2">
        <f>SUMIF(卫生健康事务!$A$39:$A$48,$L2,卫生健康事务!$D$39:$D$48)</f>
        <v>0</v>
      </c>
      <c r="W2">
        <f>SUMIF(社会保障和就业!$A$39:$A$48,$L2,社会保障和就业!$D$39:$D$48)</f>
        <v>0</v>
      </c>
      <c r="X2">
        <f>SUMIF(国防动员!$A$39:$A$48,$L2,国防动员!$D$39:$D$48)</f>
        <v>0</v>
      </c>
      <c r="Y2">
        <f>SUMIF(节能环保!$A$39:$A$48,$L2,节能环保!$D$39:$D$48)</f>
        <v>0</v>
      </c>
      <c r="Z2">
        <f>SUMIF(基层争先创优!$A$39:$A$67,$L2,基层争先创优!$D$39:$D$67)</f>
        <v>0</v>
      </c>
      <c r="AA2">
        <f>SUMIF(灾害防治及应急管理!$A$39:$A$49,$L2,灾害防治及应急管理!$D$39:$D$49)</f>
        <v>0</v>
      </c>
      <c r="AB2">
        <f>SUMIF(脱贫攻坚衔接乡村振兴!$A$39:$A$48,$L2,脱贫攻坚衔接乡村振兴!$D$39:$D$48)</f>
        <v>0</v>
      </c>
      <c r="AC2" t="e">
        <f>SUMIF(#REF!,$L2,#REF!)</f>
        <v>#REF!</v>
      </c>
      <c r="AD2">
        <f>SUMIF(城乡社区支出!$A$39:$A$48,$L2,城乡社区支出!$D$39:$D$48)</f>
        <v>0</v>
      </c>
      <c r="AE2">
        <f>SUMIF(一般公共服务!$A$39:$A$48,$L2,一般公共服务!$D$39:$D$48)</f>
        <v>0</v>
      </c>
      <c r="AF2" t="e">
        <f>SUMIF(#REF!,$L2,#REF!)</f>
        <v>#REF!</v>
      </c>
      <c r="AG2" t="e">
        <f>SUMIF(#REF!,$L2,#REF!)</f>
        <v>#REF!</v>
      </c>
      <c r="AH2" t="e">
        <f>SUMIF(#REF!,$L2,#REF!)</f>
        <v>#REF!</v>
      </c>
      <c r="AI2" t="e">
        <f>SUMIF(#REF!,$L2,#REF!)</f>
        <v>#REF!</v>
      </c>
      <c r="AJ2" t="e">
        <f>SUMIF(#REF!,$L2,#REF!)</f>
        <v>#REF!</v>
      </c>
      <c r="AK2" t="e">
        <f>SUMIF(#REF!,$L2,#REF!)</f>
        <v>#REF!</v>
      </c>
      <c r="AL2" t="e">
        <f>SUMIF(#REF!,$L2,#REF!)</f>
        <v>#REF!</v>
      </c>
      <c r="AM2" t="e">
        <f>SUMIF(#REF!,$L2,#REF!)</f>
        <v>#REF!</v>
      </c>
      <c r="AN2" t="e">
        <f>SUMIF(#REF!,$L2,#REF!)</f>
        <v>#REF!</v>
      </c>
      <c r="AO2" t="e">
        <f>SUMIF(#REF!,$L2,#REF!)</f>
        <v>#REF!</v>
      </c>
      <c r="AP2" t="e">
        <f>SUMIF(#REF!,$L2,#REF!)</f>
        <v>#REF!</v>
      </c>
      <c r="AQ2" t="e">
        <f>SUMIF(#REF!,$L2,#REF!)</f>
        <v>#REF!</v>
      </c>
      <c r="AR2" t="e">
        <f>SUMIF(#REF!,$L2,#REF!)</f>
        <v>#REF!</v>
      </c>
      <c r="AS2" t="e">
        <f>SUMIF(#REF!,$L2,#REF!)</f>
        <v>#REF!</v>
      </c>
      <c r="AT2" t="e">
        <f>SUMIF(#REF!,$L2,#REF!)</f>
        <v>#REF!</v>
      </c>
      <c r="AU2" t="e">
        <f>SUMIF(#REF!,$L2,#REF!)</f>
        <v>#REF!</v>
      </c>
      <c r="AV2" t="e">
        <f>SUMIF(#REF!,$L2,#REF!)</f>
        <v>#REF!</v>
      </c>
      <c r="AW2" t="e">
        <f>SUMIF(#REF!,$L2,#REF!)</f>
        <v>#REF!</v>
      </c>
      <c r="AX2" t="e">
        <f>SUMIF(#REF!,$L2,#REF!)</f>
        <v>#REF!</v>
      </c>
      <c r="AY2" t="e">
        <f>SUMIF(#REF!,$L2,#REF!)</f>
        <v>#REF!</v>
      </c>
      <c r="AZ2" t="e">
        <f>SUMIF(#REF!,$L2,#REF!)</f>
        <v>#REF!</v>
      </c>
      <c r="BA2" t="e">
        <f>SUMIF(#REF!,$L2,#REF!)</f>
        <v>#REF!</v>
      </c>
      <c r="BB2" t="e">
        <f>SUMIF(#REF!,$L2,#REF!)</f>
        <v>#REF!</v>
      </c>
      <c r="BC2" t="e">
        <f>SUMIF(#REF!,$L2,#REF!)</f>
        <v>#REF!</v>
      </c>
      <c r="BD2" t="e">
        <f>SUMIF(#REF!,$L2,#REF!)</f>
        <v>#REF!</v>
      </c>
      <c r="BE2" t="e">
        <f>SUMIF(#REF!,$L2,#REF!)</f>
        <v>#REF!</v>
      </c>
      <c r="BF2" t="e">
        <f>SUMIF(#REF!,$L2,#REF!)</f>
        <v>#REF!</v>
      </c>
      <c r="BG2" t="e">
        <f>SUMIF(#REF!,$L2,#REF!)</f>
        <v>#REF!</v>
      </c>
      <c r="BH2" t="e">
        <f>SUMIF(#REF!,$L2,#REF!)</f>
        <v>#REF!</v>
      </c>
      <c r="BI2" t="e">
        <f>SUMIF(#REF!,$L2,#REF!)</f>
        <v>#REF!</v>
      </c>
      <c r="BJ2" t="e">
        <f>SUMIF(#REF!,$L2,#REF!)</f>
        <v>#REF!</v>
      </c>
      <c r="BK2" t="e">
        <f>SUMIF(#REF!,$L2,#REF!)</f>
        <v>#REF!</v>
      </c>
      <c r="BL2" t="e">
        <f>SUMIF(#REF!,$L2,#REF!)</f>
        <v>#REF!</v>
      </c>
      <c r="BM2" t="e">
        <f>SUMIF(#REF!,$L2,#REF!)</f>
        <v>#REF!</v>
      </c>
      <c r="BN2" t="e">
        <f>SUMIF(#REF!,$L2,#REF!)</f>
        <v>#REF!</v>
      </c>
      <c r="BP2" t="s">
        <v>30</v>
      </c>
      <c r="BQ2" t="s">
        <v>31</v>
      </c>
      <c r="BR2" t="s">
        <v>30</v>
      </c>
      <c r="BT2" t="s">
        <v>32</v>
      </c>
    </row>
    <row r="3" spans="1:72">
      <c r="A3" t="s">
        <v>33</v>
      </c>
      <c r="B3" t="s">
        <v>34</v>
      </c>
      <c r="C3" t="s">
        <v>35</v>
      </c>
      <c r="D3" t="s">
        <v>36</v>
      </c>
      <c r="E3" t="s">
        <v>37</v>
      </c>
      <c r="F3" t="s">
        <v>38</v>
      </c>
      <c r="G3" t="s">
        <v>39</v>
      </c>
      <c r="H3" t="s">
        <v>23</v>
      </c>
      <c r="I3" t="s">
        <v>40</v>
      </c>
      <c r="J3" t="s">
        <v>41</v>
      </c>
      <c r="K3" t="s">
        <v>42</v>
      </c>
      <c r="L3" t="s">
        <v>42</v>
      </c>
      <c r="M3" t="str">
        <f t="shared" si="0"/>
        <v>项目支出不能编制30102津贴补贴</v>
      </c>
      <c r="O3" s="126" t="e">
        <f>IF(P3&gt;0,COUNTIF($O$1:$O2,"?*")&amp;"、"&amp;M3&amp;"；","")</f>
        <v>#REF!</v>
      </c>
      <c r="P3" t="e">
        <f t="shared" si="1"/>
        <v>#REF!</v>
      </c>
      <c r="Q3">
        <f>SUMIF(村级组织运转!$A$39:$A$48,$L3,村级组织运转!$D$39:$D$48)</f>
        <v>0</v>
      </c>
      <c r="R3">
        <f>SUMIF(文化传媒教育事务!$A$39:$A$46,$L3,文化传媒教育事务!$D$39:$D$46)</f>
        <v>0</v>
      </c>
      <c r="S3">
        <f>SUMIF(优化营商环境!$A$39:$A$48,$L3,优化营商环境!$D$39:$D$48)</f>
        <v>0</v>
      </c>
      <c r="T3">
        <f>SUMIF(业务往来!$A$39:$A$47,$L3,业务往来!$D$39:$D$47)</f>
        <v>0</v>
      </c>
      <c r="U3">
        <f>SUMIF(农林水事务!$A$39:$A$48,$L3,农林水事务!$D$39:$D$48)</f>
        <v>0</v>
      </c>
      <c r="V3">
        <f>SUMIF(卫生健康事务!$A$39:$A$48,$L3,卫生健康事务!$D$39:$D$48)</f>
        <v>0</v>
      </c>
      <c r="W3">
        <f>SUMIF(社会保障和就业!$A$39:$A$48,$L3,社会保障和就业!$D$39:$D$48)</f>
        <v>0</v>
      </c>
      <c r="X3">
        <f>SUMIF(国防动员!$A$39:$A$48,$L3,国防动员!$D$39:$D$48)</f>
        <v>0</v>
      </c>
      <c r="Y3">
        <f>SUMIF(节能环保!$A$39:$A$48,$L3,节能环保!$D$39:$D$48)</f>
        <v>0</v>
      </c>
      <c r="Z3">
        <f>SUMIF(基层争先创优!$A$39:$A$67,$L3,基层争先创优!$D$39:$D$67)</f>
        <v>0</v>
      </c>
      <c r="AA3">
        <f>SUMIF(灾害防治及应急管理!$A$39:$A$49,$L3,灾害防治及应急管理!$D$39:$D$49)</f>
        <v>0</v>
      </c>
      <c r="AB3">
        <f>SUMIF(脱贫攻坚衔接乡村振兴!$A$39:$A$48,$L3,脱贫攻坚衔接乡村振兴!$D$39:$D$48)</f>
        <v>0</v>
      </c>
      <c r="AC3" t="e">
        <f>SUMIF(#REF!,$L3,#REF!)</f>
        <v>#REF!</v>
      </c>
      <c r="AD3">
        <f>SUMIF(城乡社区支出!$A$39:$A$48,$L3,城乡社区支出!$D$39:$D$48)</f>
        <v>0</v>
      </c>
      <c r="AE3">
        <f>SUMIF(一般公共服务!$A$39:$A$48,$L3,一般公共服务!$D$39:$D$48)</f>
        <v>0</v>
      </c>
      <c r="AF3" t="e">
        <f>SUMIF(#REF!,$L3,#REF!)</f>
        <v>#REF!</v>
      </c>
      <c r="AG3" t="e">
        <f>SUMIF(#REF!,$L3,#REF!)</f>
        <v>#REF!</v>
      </c>
      <c r="AH3" t="e">
        <f>SUMIF(#REF!,$L3,#REF!)</f>
        <v>#REF!</v>
      </c>
      <c r="AI3" t="e">
        <f>SUMIF(#REF!,$L3,#REF!)</f>
        <v>#REF!</v>
      </c>
      <c r="AJ3" t="e">
        <f>SUMIF(#REF!,$L3,#REF!)</f>
        <v>#REF!</v>
      </c>
      <c r="AK3" t="e">
        <f>SUMIF(#REF!,$L3,#REF!)</f>
        <v>#REF!</v>
      </c>
      <c r="AL3" t="e">
        <f>SUMIF(#REF!,$L3,#REF!)</f>
        <v>#REF!</v>
      </c>
      <c r="AM3" t="e">
        <f>SUMIF(#REF!,$L3,#REF!)</f>
        <v>#REF!</v>
      </c>
      <c r="AN3" t="e">
        <f>SUMIF(#REF!,$L3,#REF!)</f>
        <v>#REF!</v>
      </c>
      <c r="AO3" t="e">
        <f>SUMIF(#REF!,$L3,#REF!)</f>
        <v>#REF!</v>
      </c>
      <c r="AP3" t="e">
        <f>SUMIF(#REF!,$L3,#REF!)</f>
        <v>#REF!</v>
      </c>
      <c r="AQ3" t="e">
        <f>SUMIF(#REF!,$L3,#REF!)</f>
        <v>#REF!</v>
      </c>
      <c r="AR3" t="e">
        <f>SUMIF(#REF!,$L3,#REF!)</f>
        <v>#REF!</v>
      </c>
      <c r="AS3" t="e">
        <f>SUMIF(#REF!,$L3,#REF!)</f>
        <v>#REF!</v>
      </c>
      <c r="AT3" t="e">
        <f>SUMIF(#REF!,$L3,#REF!)</f>
        <v>#REF!</v>
      </c>
      <c r="AU3" t="e">
        <f>SUMIF(#REF!,$L3,#REF!)</f>
        <v>#REF!</v>
      </c>
      <c r="AV3" t="e">
        <f>SUMIF(#REF!,$L3,#REF!)</f>
        <v>#REF!</v>
      </c>
      <c r="AW3" t="e">
        <f>SUMIF(#REF!,$L3,#REF!)</f>
        <v>#REF!</v>
      </c>
      <c r="AX3" t="e">
        <f>SUMIF(#REF!,$L3,#REF!)</f>
        <v>#REF!</v>
      </c>
      <c r="AY3" t="e">
        <f>SUMIF(#REF!,$L3,#REF!)</f>
        <v>#REF!</v>
      </c>
      <c r="AZ3" t="e">
        <f>SUMIF(#REF!,$L3,#REF!)</f>
        <v>#REF!</v>
      </c>
      <c r="BA3" t="e">
        <f>SUMIF(#REF!,$L3,#REF!)</f>
        <v>#REF!</v>
      </c>
      <c r="BB3" t="e">
        <f>SUMIF(#REF!,$L3,#REF!)</f>
        <v>#REF!</v>
      </c>
      <c r="BC3" t="e">
        <f>SUMIF(#REF!,$L3,#REF!)</f>
        <v>#REF!</v>
      </c>
      <c r="BD3" t="e">
        <f>SUMIF(#REF!,$L3,#REF!)</f>
        <v>#REF!</v>
      </c>
      <c r="BE3" t="e">
        <f>SUMIF(#REF!,$L3,#REF!)</f>
        <v>#REF!</v>
      </c>
      <c r="BF3" t="e">
        <f>SUMIF(#REF!,$L3,#REF!)</f>
        <v>#REF!</v>
      </c>
      <c r="BG3" t="e">
        <f>SUMIF(#REF!,$L3,#REF!)</f>
        <v>#REF!</v>
      </c>
      <c r="BH3" t="e">
        <f>SUMIF(#REF!,$L3,#REF!)</f>
        <v>#REF!</v>
      </c>
      <c r="BI3" t="e">
        <f>SUMIF(#REF!,$L3,#REF!)</f>
        <v>#REF!</v>
      </c>
      <c r="BJ3" t="e">
        <f>SUMIF(#REF!,$L3,#REF!)</f>
        <v>#REF!</v>
      </c>
      <c r="BK3" t="e">
        <f>SUMIF(#REF!,$L3,#REF!)</f>
        <v>#REF!</v>
      </c>
      <c r="BL3" t="e">
        <f>SUMIF(#REF!,$L3,#REF!)</f>
        <v>#REF!</v>
      </c>
      <c r="BM3" t="e">
        <f>SUMIF(#REF!,$L3,#REF!)</f>
        <v>#REF!</v>
      </c>
      <c r="BN3" t="e">
        <f>SUMIF(#REF!,$L3,#REF!)</f>
        <v>#REF!</v>
      </c>
      <c r="BP3" t="s">
        <v>43</v>
      </c>
      <c r="BQ3" t="s">
        <v>44</v>
      </c>
      <c r="BR3" t="s">
        <v>43</v>
      </c>
      <c r="BT3" t="s">
        <v>45</v>
      </c>
    </row>
    <row r="4" spans="1:72">
      <c r="A4" t="s">
        <v>46</v>
      </c>
      <c r="B4" t="s">
        <v>47</v>
      </c>
      <c r="C4" t="s">
        <v>48</v>
      </c>
      <c r="E4" t="s">
        <v>49</v>
      </c>
      <c r="G4" t="s">
        <v>50</v>
      </c>
      <c r="I4" t="s">
        <v>51</v>
      </c>
      <c r="K4" t="s">
        <v>52</v>
      </c>
      <c r="L4" t="s">
        <v>52</v>
      </c>
      <c r="M4" t="str">
        <f t="shared" si="0"/>
        <v>项目支出不能编制30103奖金</v>
      </c>
      <c r="O4" s="126" t="e">
        <f>IF(P4&gt;0,COUNTIF($O$1:$O3,"?*")&amp;"、"&amp;M4&amp;"；","")</f>
        <v>#REF!</v>
      </c>
      <c r="P4" t="e">
        <f t="shared" si="1"/>
        <v>#REF!</v>
      </c>
      <c r="Q4">
        <f>SUMIF(村级组织运转!$A$39:$A$48,$L4,村级组织运转!$D$39:$D$48)</f>
        <v>0</v>
      </c>
      <c r="R4">
        <f>SUMIF(文化传媒教育事务!$A$39:$A$46,$L4,文化传媒教育事务!$D$39:$D$46)</f>
        <v>0</v>
      </c>
      <c r="S4">
        <f>SUMIF(优化营商环境!$A$39:$A$48,$L4,优化营商环境!$D$39:$D$48)</f>
        <v>0</v>
      </c>
      <c r="T4">
        <f>SUMIF(业务往来!$A$39:$A$47,$L4,业务往来!$D$39:$D$47)</f>
        <v>0</v>
      </c>
      <c r="U4">
        <f>SUMIF(农林水事务!$A$39:$A$48,$L4,农林水事务!$D$39:$D$48)</f>
        <v>0</v>
      </c>
      <c r="V4">
        <f>SUMIF(卫生健康事务!$A$39:$A$48,$L4,卫生健康事务!$D$39:$D$48)</f>
        <v>0</v>
      </c>
      <c r="W4">
        <f>SUMIF(社会保障和就业!$A$39:$A$48,$L4,社会保障和就业!$D$39:$D$48)</f>
        <v>0</v>
      </c>
      <c r="X4">
        <f>SUMIF(国防动员!$A$39:$A$48,$L4,国防动员!$D$39:$D$48)</f>
        <v>0</v>
      </c>
      <c r="Y4">
        <f>SUMIF(节能环保!$A$39:$A$48,$L4,节能环保!$D$39:$D$48)</f>
        <v>0</v>
      </c>
      <c r="Z4">
        <f>SUMIF(基层争先创优!$A$39:$A$67,$L4,基层争先创优!$D$39:$D$67)</f>
        <v>0</v>
      </c>
      <c r="AA4">
        <f>SUMIF(灾害防治及应急管理!$A$39:$A$49,$L4,灾害防治及应急管理!$D$39:$D$49)</f>
        <v>0</v>
      </c>
      <c r="AB4">
        <f>SUMIF(脱贫攻坚衔接乡村振兴!$A$39:$A$48,$L4,脱贫攻坚衔接乡村振兴!$D$39:$D$48)</f>
        <v>0</v>
      </c>
      <c r="AC4" t="e">
        <f>SUMIF(#REF!,$L4,#REF!)</f>
        <v>#REF!</v>
      </c>
      <c r="AD4">
        <f>SUMIF(城乡社区支出!$A$39:$A$48,$L4,城乡社区支出!$D$39:$D$48)</f>
        <v>0</v>
      </c>
      <c r="AE4">
        <f>SUMIF(一般公共服务!$A$39:$A$48,$L4,一般公共服务!$D$39:$D$48)</f>
        <v>0</v>
      </c>
      <c r="AF4" t="e">
        <f>SUMIF(#REF!,$L4,#REF!)</f>
        <v>#REF!</v>
      </c>
      <c r="AG4" t="e">
        <f>SUMIF(#REF!,$L4,#REF!)</f>
        <v>#REF!</v>
      </c>
      <c r="AH4" t="e">
        <f>SUMIF(#REF!,$L4,#REF!)</f>
        <v>#REF!</v>
      </c>
      <c r="AI4" t="e">
        <f>SUMIF(#REF!,$L4,#REF!)</f>
        <v>#REF!</v>
      </c>
      <c r="AJ4" t="e">
        <f>SUMIF(#REF!,$L4,#REF!)</f>
        <v>#REF!</v>
      </c>
      <c r="AK4" t="e">
        <f>SUMIF(#REF!,$L4,#REF!)</f>
        <v>#REF!</v>
      </c>
      <c r="AL4" t="e">
        <f>SUMIF(#REF!,$L4,#REF!)</f>
        <v>#REF!</v>
      </c>
      <c r="AM4" t="e">
        <f>SUMIF(#REF!,$L4,#REF!)</f>
        <v>#REF!</v>
      </c>
      <c r="AN4" t="e">
        <f>SUMIF(#REF!,$L4,#REF!)</f>
        <v>#REF!</v>
      </c>
      <c r="AO4" t="e">
        <f>SUMIF(#REF!,$L4,#REF!)</f>
        <v>#REF!</v>
      </c>
      <c r="AP4" t="e">
        <f>SUMIF(#REF!,$L4,#REF!)</f>
        <v>#REF!</v>
      </c>
      <c r="AQ4" t="e">
        <f>SUMIF(#REF!,$L4,#REF!)</f>
        <v>#REF!</v>
      </c>
      <c r="AR4" t="e">
        <f>SUMIF(#REF!,$L4,#REF!)</f>
        <v>#REF!</v>
      </c>
      <c r="AS4" t="e">
        <f>SUMIF(#REF!,$L4,#REF!)</f>
        <v>#REF!</v>
      </c>
      <c r="AT4" t="e">
        <f>SUMIF(#REF!,$L4,#REF!)</f>
        <v>#REF!</v>
      </c>
      <c r="AU4" t="e">
        <f>SUMIF(#REF!,$L4,#REF!)</f>
        <v>#REF!</v>
      </c>
      <c r="AV4" t="e">
        <f>SUMIF(#REF!,$L4,#REF!)</f>
        <v>#REF!</v>
      </c>
      <c r="AW4" t="e">
        <f>SUMIF(#REF!,$L4,#REF!)</f>
        <v>#REF!</v>
      </c>
      <c r="AX4" t="e">
        <f>SUMIF(#REF!,$L4,#REF!)</f>
        <v>#REF!</v>
      </c>
      <c r="AY4" t="e">
        <f>SUMIF(#REF!,$L4,#REF!)</f>
        <v>#REF!</v>
      </c>
      <c r="AZ4" t="e">
        <f>SUMIF(#REF!,$L4,#REF!)</f>
        <v>#REF!</v>
      </c>
      <c r="BA4" t="e">
        <f>SUMIF(#REF!,$L4,#REF!)</f>
        <v>#REF!</v>
      </c>
      <c r="BB4" t="e">
        <f>SUMIF(#REF!,$L4,#REF!)</f>
        <v>#REF!</v>
      </c>
      <c r="BC4" t="e">
        <f>SUMIF(#REF!,$L4,#REF!)</f>
        <v>#REF!</v>
      </c>
      <c r="BD4" t="e">
        <f>SUMIF(#REF!,$L4,#REF!)</f>
        <v>#REF!</v>
      </c>
      <c r="BE4" t="e">
        <f>SUMIF(#REF!,$L4,#REF!)</f>
        <v>#REF!</v>
      </c>
      <c r="BF4" t="e">
        <f>SUMIF(#REF!,$L4,#REF!)</f>
        <v>#REF!</v>
      </c>
      <c r="BG4" t="e">
        <f>SUMIF(#REF!,$L4,#REF!)</f>
        <v>#REF!</v>
      </c>
      <c r="BH4" t="e">
        <f>SUMIF(#REF!,$L4,#REF!)</f>
        <v>#REF!</v>
      </c>
      <c r="BI4" t="e">
        <f>SUMIF(#REF!,$L4,#REF!)</f>
        <v>#REF!</v>
      </c>
      <c r="BJ4" t="e">
        <f>SUMIF(#REF!,$L4,#REF!)</f>
        <v>#REF!</v>
      </c>
      <c r="BK4" t="e">
        <f>SUMIF(#REF!,$L4,#REF!)</f>
        <v>#REF!</v>
      </c>
      <c r="BL4" t="e">
        <f>SUMIF(#REF!,$L4,#REF!)</f>
        <v>#REF!</v>
      </c>
      <c r="BM4" t="e">
        <f>SUMIF(#REF!,$L4,#REF!)</f>
        <v>#REF!</v>
      </c>
      <c r="BN4" t="e">
        <f>SUMIF(#REF!,$L4,#REF!)</f>
        <v>#REF!</v>
      </c>
      <c r="BP4" t="s">
        <v>53</v>
      </c>
      <c r="BQ4" t="s">
        <v>54</v>
      </c>
      <c r="BR4" t="s">
        <v>53</v>
      </c>
      <c r="BT4" t="s">
        <v>55</v>
      </c>
    </row>
    <row r="5" spans="1:72">
      <c r="A5" t="s">
        <v>56</v>
      </c>
      <c r="B5" t="s">
        <v>57</v>
      </c>
      <c r="C5" t="s">
        <v>58</v>
      </c>
      <c r="E5" t="s">
        <v>59</v>
      </c>
      <c r="H5" t="s">
        <v>60</v>
      </c>
      <c r="K5" t="s">
        <v>61</v>
      </c>
      <c r="L5" t="s">
        <v>61</v>
      </c>
      <c r="M5" t="str">
        <f t="shared" si="0"/>
        <v>项目支出不能编制30106伙食补助费</v>
      </c>
      <c r="O5" s="126" t="e">
        <f>IF(P5&gt;0,COUNTIF($O$1:$O4,"?*")&amp;"、"&amp;M5&amp;"；","")</f>
        <v>#REF!</v>
      </c>
      <c r="P5" t="e">
        <f t="shared" si="1"/>
        <v>#REF!</v>
      </c>
      <c r="Q5">
        <f>SUMIF(村级组织运转!$A$39:$A$48,$L5,村级组织运转!$D$39:$D$48)</f>
        <v>0</v>
      </c>
      <c r="R5">
        <f>SUMIF(文化传媒教育事务!$A$39:$A$46,$L5,文化传媒教育事务!$D$39:$D$46)</f>
        <v>0</v>
      </c>
      <c r="S5">
        <f>SUMIF(优化营商环境!$A$39:$A$48,$L5,优化营商环境!$D$39:$D$48)</f>
        <v>0</v>
      </c>
      <c r="T5">
        <f>SUMIF(业务往来!$A$39:$A$47,$L5,业务往来!$D$39:$D$47)</f>
        <v>0</v>
      </c>
      <c r="U5">
        <f>SUMIF(农林水事务!$A$39:$A$48,$L5,农林水事务!$D$39:$D$48)</f>
        <v>0</v>
      </c>
      <c r="V5">
        <f>SUMIF(卫生健康事务!$A$39:$A$48,$L5,卫生健康事务!$D$39:$D$48)</f>
        <v>0</v>
      </c>
      <c r="W5">
        <f>SUMIF(社会保障和就业!$A$39:$A$48,$L5,社会保障和就业!$D$39:$D$48)</f>
        <v>0</v>
      </c>
      <c r="X5">
        <f>SUMIF(国防动员!$A$39:$A$48,$L5,国防动员!$D$39:$D$48)</f>
        <v>0</v>
      </c>
      <c r="Y5">
        <f>SUMIF(节能环保!$A$39:$A$48,$L5,节能环保!$D$39:$D$48)</f>
        <v>0</v>
      </c>
      <c r="Z5">
        <f>SUMIF(基层争先创优!$A$39:$A$67,$L5,基层争先创优!$D$39:$D$67)</f>
        <v>0</v>
      </c>
      <c r="AA5">
        <f>SUMIF(灾害防治及应急管理!$A$39:$A$49,$L5,灾害防治及应急管理!$D$39:$D$49)</f>
        <v>0</v>
      </c>
      <c r="AB5">
        <f>SUMIF(脱贫攻坚衔接乡村振兴!$A$39:$A$48,$L5,脱贫攻坚衔接乡村振兴!$D$39:$D$48)</f>
        <v>0</v>
      </c>
      <c r="AC5" t="e">
        <f>SUMIF(#REF!,$L5,#REF!)</f>
        <v>#REF!</v>
      </c>
      <c r="AD5">
        <f>SUMIF(城乡社区支出!$A$39:$A$48,$L5,城乡社区支出!$D$39:$D$48)</f>
        <v>0</v>
      </c>
      <c r="AE5">
        <f>SUMIF(一般公共服务!$A$39:$A$48,$L5,一般公共服务!$D$39:$D$48)</f>
        <v>0</v>
      </c>
      <c r="AF5" t="e">
        <f>SUMIF(#REF!,$L5,#REF!)</f>
        <v>#REF!</v>
      </c>
      <c r="AG5" t="e">
        <f>SUMIF(#REF!,$L5,#REF!)</f>
        <v>#REF!</v>
      </c>
      <c r="AH5" t="e">
        <f>SUMIF(#REF!,$L5,#REF!)</f>
        <v>#REF!</v>
      </c>
      <c r="AI5" t="e">
        <f>SUMIF(#REF!,$L5,#REF!)</f>
        <v>#REF!</v>
      </c>
      <c r="AJ5" t="e">
        <f>SUMIF(#REF!,$L5,#REF!)</f>
        <v>#REF!</v>
      </c>
      <c r="AK5" t="e">
        <f>SUMIF(#REF!,$L5,#REF!)</f>
        <v>#REF!</v>
      </c>
      <c r="AL5" t="e">
        <f>SUMIF(#REF!,$L5,#REF!)</f>
        <v>#REF!</v>
      </c>
      <c r="AM5" t="e">
        <f>SUMIF(#REF!,$L5,#REF!)</f>
        <v>#REF!</v>
      </c>
      <c r="AN5" t="e">
        <f>SUMIF(#REF!,$L5,#REF!)</f>
        <v>#REF!</v>
      </c>
      <c r="AO5" t="e">
        <f>SUMIF(#REF!,$L5,#REF!)</f>
        <v>#REF!</v>
      </c>
      <c r="AP5" t="e">
        <f>SUMIF(#REF!,$L5,#REF!)</f>
        <v>#REF!</v>
      </c>
      <c r="AQ5" t="e">
        <f>SUMIF(#REF!,$L5,#REF!)</f>
        <v>#REF!</v>
      </c>
      <c r="AR5" t="e">
        <f>SUMIF(#REF!,$L5,#REF!)</f>
        <v>#REF!</v>
      </c>
      <c r="AS5" t="e">
        <f>SUMIF(#REF!,$L5,#REF!)</f>
        <v>#REF!</v>
      </c>
      <c r="AT5" t="e">
        <f>SUMIF(#REF!,$L5,#REF!)</f>
        <v>#REF!</v>
      </c>
      <c r="AU5" t="e">
        <f>SUMIF(#REF!,$L5,#REF!)</f>
        <v>#REF!</v>
      </c>
      <c r="AV5" t="e">
        <f>SUMIF(#REF!,$L5,#REF!)</f>
        <v>#REF!</v>
      </c>
      <c r="AW5" t="e">
        <f>SUMIF(#REF!,$L5,#REF!)</f>
        <v>#REF!</v>
      </c>
      <c r="AX5" t="e">
        <f>SUMIF(#REF!,$L5,#REF!)</f>
        <v>#REF!</v>
      </c>
      <c r="AY5" t="e">
        <f>SUMIF(#REF!,$L5,#REF!)</f>
        <v>#REF!</v>
      </c>
      <c r="AZ5" t="e">
        <f>SUMIF(#REF!,$L5,#REF!)</f>
        <v>#REF!</v>
      </c>
      <c r="BA5" t="e">
        <f>SUMIF(#REF!,$L5,#REF!)</f>
        <v>#REF!</v>
      </c>
      <c r="BB5" t="e">
        <f>SUMIF(#REF!,$L5,#REF!)</f>
        <v>#REF!</v>
      </c>
      <c r="BC5" t="e">
        <f>SUMIF(#REF!,$L5,#REF!)</f>
        <v>#REF!</v>
      </c>
      <c r="BD5" t="e">
        <f>SUMIF(#REF!,$L5,#REF!)</f>
        <v>#REF!</v>
      </c>
      <c r="BE5" t="e">
        <f>SUMIF(#REF!,$L5,#REF!)</f>
        <v>#REF!</v>
      </c>
      <c r="BF5" t="e">
        <f>SUMIF(#REF!,$L5,#REF!)</f>
        <v>#REF!</v>
      </c>
      <c r="BG5" t="e">
        <f>SUMIF(#REF!,$L5,#REF!)</f>
        <v>#REF!</v>
      </c>
      <c r="BH5" t="e">
        <f>SUMIF(#REF!,$L5,#REF!)</f>
        <v>#REF!</v>
      </c>
      <c r="BI5" t="e">
        <f>SUMIF(#REF!,$L5,#REF!)</f>
        <v>#REF!</v>
      </c>
      <c r="BJ5" t="e">
        <f>SUMIF(#REF!,$L5,#REF!)</f>
        <v>#REF!</v>
      </c>
      <c r="BK5" t="e">
        <f>SUMIF(#REF!,$L5,#REF!)</f>
        <v>#REF!</v>
      </c>
      <c r="BL5" t="e">
        <f>SUMIF(#REF!,$L5,#REF!)</f>
        <v>#REF!</v>
      </c>
      <c r="BM5" t="e">
        <f>SUMIF(#REF!,$L5,#REF!)</f>
        <v>#REF!</v>
      </c>
      <c r="BN5" t="e">
        <f>SUMIF(#REF!,$L5,#REF!)</f>
        <v>#REF!</v>
      </c>
      <c r="BP5" t="s">
        <v>62</v>
      </c>
      <c r="BQ5" t="s">
        <v>63</v>
      </c>
      <c r="BR5" t="s">
        <v>64</v>
      </c>
      <c r="BT5" t="s">
        <v>65</v>
      </c>
    </row>
    <row r="6" spans="1:72">
      <c r="A6" t="s">
        <v>66</v>
      </c>
      <c r="E6" t="s">
        <v>67</v>
      </c>
      <c r="H6" t="s">
        <v>68</v>
      </c>
      <c r="K6" t="s">
        <v>69</v>
      </c>
      <c r="L6" t="s">
        <v>69</v>
      </c>
      <c r="M6" t="str">
        <f t="shared" si="0"/>
        <v>项目支出不能编制30107绩效工资</v>
      </c>
      <c r="O6" s="126" t="e">
        <f>IF(P6&gt;0,COUNTIF($O$1:$O5,"?*")&amp;"、"&amp;M6&amp;"；","")</f>
        <v>#REF!</v>
      </c>
      <c r="P6" t="e">
        <f t="shared" si="1"/>
        <v>#REF!</v>
      </c>
      <c r="Q6">
        <f>SUMIF(村级组织运转!$A$39:$A$48,$L6,村级组织运转!$D$39:$D$48)</f>
        <v>0</v>
      </c>
      <c r="R6">
        <f>SUMIF(文化传媒教育事务!$A$39:$A$46,$L6,文化传媒教育事务!$D$39:$D$46)</f>
        <v>0</v>
      </c>
      <c r="S6">
        <f>SUMIF(优化营商环境!$A$39:$A$48,$L6,优化营商环境!$D$39:$D$48)</f>
        <v>0</v>
      </c>
      <c r="T6">
        <f>SUMIF(业务往来!$A$39:$A$47,$L6,业务往来!$D$39:$D$47)</f>
        <v>0</v>
      </c>
      <c r="U6">
        <f>SUMIF(农林水事务!$A$39:$A$48,$L6,农林水事务!$D$39:$D$48)</f>
        <v>0</v>
      </c>
      <c r="V6">
        <f>SUMIF(卫生健康事务!$A$39:$A$48,$L6,卫生健康事务!$D$39:$D$48)</f>
        <v>0</v>
      </c>
      <c r="W6">
        <f>SUMIF(社会保障和就业!$A$39:$A$48,$L6,社会保障和就业!$D$39:$D$48)</f>
        <v>0</v>
      </c>
      <c r="X6">
        <f>SUMIF(国防动员!$A$39:$A$48,$L6,国防动员!$D$39:$D$48)</f>
        <v>0</v>
      </c>
      <c r="Y6">
        <f>SUMIF(节能环保!$A$39:$A$48,$L6,节能环保!$D$39:$D$48)</f>
        <v>0</v>
      </c>
      <c r="Z6">
        <f>SUMIF(基层争先创优!$A$39:$A$67,$L6,基层争先创优!$D$39:$D$67)</f>
        <v>0</v>
      </c>
      <c r="AA6">
        <f>SUMIF(灾害防治及应急管理!$A$39:$A$49,$L6,灾害防治及应急管理!$D$39:$D$49)</f>
        <v>0</v>
      </c>
      <c r="AB6">
        <f>SUMIF(脱贫攻坚衔接乡村振兴!$A$39:$A$48,$L6,脱贫攻坚衔接乡村振兴!$D$39:$D$48)</f>
        <v>0</v>
      </c>
      <c r="AC6" t="e">
        <f>SUMIF(#REF!,$L6,#REF!)</f>
        <v>#REF!</v>
      </c>
      <c r="AD6">
        <f>SUMIF(城乡社区支出!$A$39:$A$48,$L6,城乡社区支出!$D$39:$D$48)</f>
        <v>0</v>
      </c>
      <c r="AE6">
        <f>SUMIF(一般公共服务!$A$39:$A$48,$L6,一般公共服务!$D$39:$D$48)</f>
        <v>0</v>
      </c>
      <c r="AF6" t="e">
        <f>SUMIF(#REF!,$L6,#REF!)</f>
        <v>#REF!</v>
      </c>
      <c r="AG6" t="e">
        <f>SUMIF(#REF!,$L6,#REF!)</f>
        <v>#REF!</v>
      </c>
      <c r="AH6" t="e">
        <f>SUMIF(#REF!,$L6,#REF!)</f>
        <v>#REF!</v>
      </c>
      <c r="AI6" t="e">
        <f>SUMIF(#REF!,$L6,#REF!)</f>
        <v>#REF!</v>
      </c>
      <c r="AJ6" t="e">
        <f>SUMIF(#REF!,$L6,#REF!)</f>
        <v>#REF!</v>
      </c>
      <c r="AK6" t="e">
        <f>SUMIF(#REF!,$L6,#REF!)</f>
        <v>#REF!</v>
      </c>
      <c r="AL6" t="e">
        <f>SUMIF(#REF!,$L6,#REF!)</f>
        <v>#REF!</v>
      </c>
      <c r="AM6" t="e">
        <f>SUMIF(#REF!,$L6,#REF!)</f>
        <v>#REF!</v>
      </c>
      <c r="AN6" t="e">
        <f>SUMIF(#REF!,$L6,#REF!)</f>
        <v>#REF!</v>
      </c>
      <c r="AO6" t="e">
        <f>SUMIF(#REF!,$L6,#REF!)</f>
        <v>#REF!</v>
      </c>
      <c r="AP6" t="e">
        <f>SUMIF(#REF!,$L6,#REF!)</f>
        <v>#REF!</v>
      </c>
      <c r="AQ6" t="e">
        <f>SUMIF(#REF!,$L6,#REF!)</f>
        <v>#REF!</v>
      </c>
      <c r="AR6" t="e">
        <f>SUMIF(#REF!,$L6,#REF!)</f>
        <v>#REF!</v>
      </c>
      <c r="AS6" t="e">
        <f>SUMIF(#REF!,$L6,#REF!)</f>
        <v>#REF!</v>
      </c>
      <c r="AT6" t="e">
        <f>SUMIF(#REF!,$L6,#REF!)</f>
        <v>#REF!</v>
      </c>
      <c r="AU6" t="e">
        <f>SUMIF(#REF!,$L6,#REF!)</f>
        <v>#REF!</v>
      </c>
      <c r="AV6" t="e">
        <f>SUMIF(#REF!,$L6,#REF!)</f>
        <v>#REF!</v>
      </c>
      <c r="AW6" t="e">
        <f>SUMIF(#REF!,$L6,#REF!)</f>
        <v>#REF!</v>
      </c>
      <c r="AX6" t="e">
        <f>SUMIF(#REF!,$L6,#REF!)</f>
        <v>#REF!</v>
      </c>
      <c r="AY6" t="e">
        <f>SUMIF(#REF!,$L6,#REF!)</f>
        <v>#REF!</v>
      </c>
      <c r="AZ6" t="e">
        <f>SUMIF(#REF!,$L6,#REF!)</f>
        <v>#REF!</v>
      </c>
      <c r="BA6" t="e">
        <f>SUMIF(#REF!,$L6,#REF!)</f>
        <v>#REF!</v>
      </c>
      <c r="BB6" t="e">
        <f>SUMIF(#REF!,$L6,#REF!)</f>
        <v>#REF!</v>
      </c>
      <c r="BC6" t="e">
        <f>SUMIF(#REF!,$L6,#REF!)</f>
        <v>#REF!</v>
      </c>
      <c r="BD6" t="e">
        <f>SUMIF(#REF!,$L6,#REF!)</f>
        <v>#REF!</v>
      </c>
      <c r="BE6" t="e">
        <f>SUMIF(#REF!,$L6,#REF!)</f>
        <v>#REF!</v>
      </c>
      <c r="BF6" t="e">
        <f>SUMIF(#REF!,$L6,#REF!)</f>
        <v>#REF!</v>
      </c>
      <c r="BG6" t="e">
        <f>SUMIF(#REF!,$L6,#REF!)</f>
        <v>#REF!</v>
      </c>
      <c r="BH6" t="e">
        <f>SUMIF(#REF!,$L6,#REF!)</f>
        <v>#REF!</v>
      </c>
      <c r="BI6" t="e">
        <f>SUMIF(#REF!,$L6,#REF!)</f>
        <v>#REF!</v>
      </c>
      <c r="BJ6" t="e">
        <f>SUMIF(#REF!,$L6,#REF!)</f>
        <v>#REF!</v>
      </c>
      <c r="BK6" t="e">
        <f>SUMIF(#REF!,$L6,#REF!)</f>
        <v>#REF!</v>
      </c>
      <c r="BL6" t="e">
        <f>SUMIF(#REF!,$L6,#REF!)</f>
        <v>#REF!</v>
      </c>
      <c r="BM6" t="e">
        <f>SUMIF(#REF!,$L6,#REF!)</f>
        <v>#REF!</v>
      </c>
      <c r="BN6" t="e">
        <f>SUMIF(#REF!,$L6,#REF!)</f>
        <v>#REF!</v>
      </c>
      <c r="BP6" t="s">
        <v>70</v>
      </c>
      <c r="BQ6" t="s">
        <v>71</v>
      </c>
      <c r="BR6" t="s">
        <v>70</v>
      </c>
      <c r="BT6" t="s">
        <v>72</v>
      </c>
    </row>
    <row r="7" spans="1:72">
      <c r="A7" t="s">
        <v>73</v>
      </c>
      <c r="H7" t="s">
        <v>74</v>
      </c>
      <c r="K7" t="s">
        <v>75</v>
      </c>
      <c r="L7" t="s">
        <v>75</v>
      </c>
      <c r="M7" t="str">
        <f t="shared" si="0"/>
        <v>项目支出不能编制30108~基本养老保险缴费</v>
      </c>
      <c r="O7" s="126" t="e">
        <f>IF(P7&gt;0,COUNTIF($O$1:$O6,"?*")&amp;"、"&amp;M7&amp;"；","")</f>
        <v>#REF!</v>
      </c>
      <c r="P7" t="e">
        <f t="shared" si="1"/>
        <v>#REF!</v>
      </c>
      <c r="Q7">
        <f>SUMIF(村级组织运转!$A$39:$A$48,$L7,村级组织运转!$D$39:$D$48)</f>
        <v>0</v>
      </c>
      <c r="R7">
        <f>SUMIF(文化传媒教育事务!$A$39:$A$46,$L7,文化传媒教育事务!$D$39:$D$46)</f>
        <v>0</v>
      </c>
      <c r="S7">
        <f>SUMIF(优化营商环境!$A$39:$A$48,$L7,优化营商环境!$D$39:$D$48)</f>
        <v>0</v>
      </c>
      <c r="T7">
        <f>SUMIF(业务往来!$A$39:$A$47,$L7,业务往来!$D$39:$D$47)</f>
        <v>0</v>
      </c>
      <c r="U7">
        <f>SUMIF(农林水事务!$A$39:$A$48,$L7,农林水事务!$D$39:$D$48)</f>
        <v>0</v>
      </c>
      <c r="V7">
        <f>SUMIF(卫生健康事务!$A$39:$A$48,$L7,卫生健康事务!$D$39:$D$48)</f>
        <v>0</v>
      </c>
      <c r="W7">
        <f>SUMIF(社会保障和就业!$A$39:$A$48,$L7,社会保障和就业!$D$39:$D$48)</f>
        <v>0</v>
      </c>
      <c r="X7">
        <f>SUMIF(国防动员!$A$39:$A$48,$L7,国防动员!$D$39:$D$48)</f>
        <v>0</v>
      </c>
      <c r="Y7">
        <f>SUMIF(节能环保!$A$39:$A$48,$L7,节能环保!$D$39:$D$48)</f>
        <v>0</v>
      </c>
      <c r="Z7">
        <f>SUMIF(基层争先创优!$A$39:$A$67,$L7,基层争先创优!$D$39:$D$67)</f>
        <v>0</v>
      </c>
      <c r="AA7">
        <f>SUMIF(灾害防治及应急管理!$A$39:$A$49,$L7,灾害防治及应急管理!$D$39:$D$49)</f>
        <v>0</v>
      </c>
      <c r="AB7">
        <f>SUMIF(脱贫攻坚衔接乡村振兴!$A$39:$A$48,$L7,脱贫攻坚衔接乡村振兴!$D$39:$D$48)</f>
        <v>0</v>
      </c>
      <c r="AC7" t="e">
        <f>SUMIF(#REF!,$L7,#REF!)</f>
        <v>#REF!</v>
      </c>
      <c r="AD7">
        <f>SUMIF(城乡社区支出!$A$39:$A$48,$L7,城乡社区支出!$D$39:$D$48)</f>
        <v>0</v>
      </c>
      <c r="AE7">
        <f>SUMIF(一般公共服务!$A$39:$A$48,$L7,一般公共服务!$D$39:$D$48)</f>
        <v>0</v>
      </c>
      <c r="AF7" t="e">
        <f>SUMIF(#REF!,$L7,#REF!)</f>
        <v>#REF!</v>
      </c>
      <c r="AG7" t="e">
        <f>SUMIF(#REF!,$L7,#REF!)</f>
        <v>#REF!</v>
      </c>
      <c r="AH7" t="e">
        <f>SUMIF(#REF!,$L7,#REF!)</f>
        <v>#REF!</v>
      </c>
      <c r="AI7" t="e">
        <f>SUMIF(#REF!,$L7,#REF!)</f>
        <v>#REF!</v>
      </c>
      <c r="AJ7" t="e">
        <f>SUMIF(#REF!,$L7,#REF!)</f>
        <v>#REF!</v>
      </c>
      <c r="AK7" t="e">
        <f>SUMIF(#REF!,$L7,#REF!)</f>
        <v>#REF!</v>
      </c>
      <c r="AL7" t="e">
        <f>SUMIF(#REF!,$L7,#REF!)</f>
        <v>#REF!</v>
      </c>
      <c r="AM7" t="e">
        <f>SUMIF(#REF!,$L7,#REF!)</f>
        <v>#REF!</v>
      </c>
      <c r="AN7" t="e">
        <f>SUMIF(#REF!,$L7,#REF!)</f>
        <v>#REF!</v>
      </c>
      <c r="AO7" t="e">
        <f>SUMIF(#REF!,$L7,#REF!)</f>
        <v>#REF!</v>
      </c>
      <c r="AP7" t="e">
        <f>SUMIF(#REF!,$L7,#REF!)</f>
        <v>#REF!</v>
      </c>
      <c r="AQ7" t="e">
        <f>SUMIF(#REF!,$L7,#REF!)</f>
        <v>#REF!</v>
      </c>
      <c r="AR7" t="e">
        <f>SUMIF(#REF!,$L7,#REF!)</f>
        <v>#REF!</v>
      </c>
      <c r="AS7" t="e">
        <f>SUMIF(#REF!,$L7,#REF!)</f>
        <v>#REF!</v>
      </c>
      <c r="AT7" t="e">
        <f>SUMIF(#REF!,$L7,#REF!)</f>
        <v>#REF!</v>
      </c>
      <c r="AU7" t="e">
        <f>SUMIF(#REF!,$L7,#REF!)</f>
        <v>#REF!</v>
      </c>
      <c r="AV7" t="e">
        <f>SUMIF(#REF!,$L7,#REF!)</f>
        <v>#REF!</v>
      </c>
      <c r="AW7" t="e">
        <f>SUMIF(#REF!,$L7,#REF!)</f>
        <v>#REF!</v>
      </c>
      <c r="AX7" t="e">
        <f>SUMIF(#REF!,$L7,#REF!)</f>
        <v>#REF!</v>
      </c>
      <c r="AY7" t="e">
        <f>SUMIF(#REF!,$L7,#REF!)</f>
        <v>#REF!</v>
      </c>
      <c r="AZ7" t="e">
        <f>SUMIF(#REF!,$L7,#REF!)</f>
        <v>#REF!</v>
      </c>
      <c r="BA7" t="e">
        <f>SUMIF(#REF!,$L7,#REF!)</f>
        <v>#REF!</v>
      </c>
      <c r="BB7" t="e">
        <f>SUMIF(#REF!,$L7,#REF!)</f>
        <v>#REF!</v>
      </c>
      <c r="BC7" t="e">
        <f>SUMIF(#REF!,$L7,#REF!)</f>
        <v>#REF!</v>
      </c>
      <c r="BD7" t="e">
        <f>SUMIF(#REF!,$L7,#REF!)</f>
        <v>#REF!</v>
      </c>
      <c r="BE7" t="e">
        <f>SUMIF(#REF!,$L7,#REF!)</f>
        <v>#REF!</v>
      </c>
      <c r="BF7" t="e">
        <f>SUMIF(#REF!,$L7,#REF!)</f>
        <v>#REF!</v>
      </c>
      <c r="BG7" t="e">
        <f>SUMIF(#REF!,$L7,#REF!)</f>
        <v>#REF!</v>
      </c>
      <c r="BH7" t="e">
        <f>SUMIF(#REF!,$L7,#REF!)</f>
        <v>#REF!</v>
      </c>
      <c r="BI7" t="e">
        <f>SUMIF(#REF!,$L7,#REF!)</f>
        <v>#REF!</v>
      </c>
      <c r="BJ7" t="e">
        <f>SUMIF(#REF!,$L7,#REF!)</f>
        <v>#REF!</v>
      </c>
      <c r="BK7" t="e">
        <f>SUMIF(#REF!,$L7,#REF!)</f>
        <v>#REF!</v>
      </c>
      <c r="BL7" t="e">
        <f>SUMIF(#REF!,$L7,#REF!)</f>
        <v>#REF!</v>
      </c>
      <c r="BM7" t="e">
        <f>SUMIF(#REF!,$L7,#REF!)</f>
        <v>#REF!</v>
      </c>
      <c r="BN7" t="e">
        <f>SUMIF(#REF!,$L7,#REF!)</f>
        <v>#REF!</v>
      </c>
      <c r="BP7" t="s">
        <v>76</v>
      </c>
      <c r="BQ7" t="s">
        <v>77</v>
      </c>
      <c r="BR7" t="s">
        <v>64</v>
      </c>
      <c r="BT7" t="s">
        <v>78</v>
      </c>
    </row>
    <row r="8" spans="1:72">
      <c r="A8" t="s">
        <v>79</v>
      </c>
      <c r="H8" t="s">
        <v>80</v>
      </c>
      <c r="K8" t="s">
        <v>81</v>
      </c>
      <c r="L8" t="s">
        <v>81</v>
      </c>
      <c r="M8" t="str">
        <f t="shared" si="0"/>
        <v>项目支出不能编制30109职业年金缴费</v>
      </c>
      <c r="O8" s="126" t="e">
        <f>IF(P8&gt;0,COUNTIF($O$1:$O7,"?*")&amp;"、"&amp;M8&amp;"；","")</f>
        <v>#REF!</v>
      </c>
      <c r="P8" t="e">
        <f t="shared" si="1"/>
        <v>#REF!</v>
      </c>
      <c r="Q8">
        <f>SUMIF(村级组织运转!$A$39:$A$48,$L8,村级组织运转!$D$39:$D$48)</f>
        <v>0</v>
      </c>
      <c r="R8">
        <f>SUMIF(文化传媒教育事务!$A$39:$A$46,$L8,文化传媒教育事务!$D$39:$D$46)</f>
        <v>0</v>
      </c>
      <c r="S8">
        <f>SUMIF(优化营商环境!$A$39:$A$48,$L8,优化营商环境!$D$39:$D$48)</f>
        <v>0</v>
      </c>
      <c r="T8">
        <f>SUMIF(业务往来!$A$39:$A$47,$L8,业务往来!$D$39:$D$47)</f>
        <v>0</v>
      </c>
      <c r="U8">
        <f>SUMIF(农林水事务!$A$39:$A$48,$L8,农林水事务!$D$39:$D$48)</f>
        <v>0</v>
      </c>
      <c r="V8">
        <f>SUMIF(卫生健康事务!$A$39:$A$48,$L8,卫生健康事务!$D$39:$D$48)</f>
        <v>0</v>
      </c>
      <c r="W8">
        <f>SUMIF(社会保障和就业!$A$39:$A$48,$L8,社会保障和就业!$D$39:$D$48)</f>
        <v>0</v>
      </c>
      <c r="X8">
        <f>SUMIF(国防动员!$A$39:$A$48,$L8,国防动员!$D$39:$D$48)</f>
        <v>0</v>
      </c>
      <c r="Y8">
        <f>SUMIF(节能环保!$A$39:$A$48,$L8,节能环保!$D$39:$D$48)</f>
        <v>0</v>
      </c>
      <c r="Z8">
        <f>SUMIF(基层争先创优!$A$39:$A$67,$L8,基层争先创优!$D$39:$D$67)</f>
        <v>0</v>
      </c>
      <c r="AA8">
        <f>SUMIF(灾害防治及应急管理!$A$39:$A$49,$L8,灾害防治及应急管理!$D$39:$D$49)</f>
        <v>0</v>
      </c>
      <c r="AB8">
        <f>SUMIF(脱贫攻坚衔接乡村振兴!$A$39:$A$48,$L8,脱贫攻坚衔接乡村振兴!$D$39:$D$48)</f>
        <v>0</v>
      </c>
      <c r="AC8" t="e">
        <f>SUMIF(#REF!,$L8,#REF!)</f>
        <v>#REF!</v>
      </c>
      <c r="AD8">
        <f>SUMIF(城乡社区支出!$A$39:$A$48,$L8,城乡社区支出!$D$39:$D$48)</f>
        <v>0</v>
      </c>
      <c r="AE8">
        <f>SUMIF(一般公共服务!$A$39:$A$48,$L8,一般公共服务!$D$39:$D$48)</f>
        <v>0</v>
      </c>
      <c r="AF8" t="e">
        <f>SUMIF(#REF!,$L8,#REF!)</f>
        <v>#REF!</v>
      </c>
      <c r="AG8" t="e">
        <f>SUMIF(#REF!,$L8,#REF!)</f>
        <v>#REF!</v>
      </c>
      <c r="AH8" t="e">
        <f>SUMIF(#REF!,$L8,#REF!)</f>
        <v>#REF!</v>
      </c>
      <c r="AI8" t="e">
        <f>SUMIF(#REF!,$L8,#REF!)</f>
        <v>#REF!</v>
      </c>
      <c r="AJ8" t="e">
        <f>SUMIF(#REF!,$L8,#REF!)</f>
        <v>#REF!</v>
      </c>
      <c r="AK8" t="e">
        <f>SUMIF(#REF!,$L8,#REF!)</f>
        <v>#REF!</v>
      </c>
      <c r="AL8" t="e">
        <f>SUMIF(#REF!,$L8,#REF!)</f>
        <v>#REF!</v>
      </c>
      <c r="AM8" t="e">
        <f>SUMIF(#REF!,$L8,#REF!)</f>
        <v>#REF!</v>
      </c>
      <c r="AN8" t="e">
        <f>SUMIF(#REF!,$L8,#REF!)</f>
        <v>#REF!</v>
      </c>
      <c r="AO8" t="e">
        <f>SUMIF(#REF!,$L8,#REF!)</f>
        <v>#REF!</v>
      </c>
      <c r="AP8" t="e">
        <f>SUMIF(#REF!,$L8,#REF!)</f>
        <v>#REF!</v>
      </c>
      <c r="AQ8" t="e">
        <f>SUMIF(#REF!,$L8,#REF!)</f>
        <v>#REF!</v>
      </c>
      <c r="AR8" t="e">
        <f>SUMIF(#REF!,$L8,#REF!)</f>
        <v>#REF!</v>
      </c>
      <c r="AS8" t="e">
        <f>SUMIF(#REF!,$L8,#REF!)</f>
        <v>#REF!</v>
      </c>
      <c r="AT8" t="e">
        <f>SUMIF(#REF!,$L8,#REF!)</f>
        <v>#REF!</v>
      </c>
      <c r="AU8" t="e">
        <f>SUMIF(#REF!,$L8,#REF!)</f>
        <v>#REF!</v>
      </c>
      <c r="AV8" t="e">
        <f>SUMIF(#REF!,$L8,#REF!)</f>
        <v>#REF!</v>
      </c>
      <c r="AW8" t="e">
        <f>SUMIF(#REF!,$L8,#REF!)</f>
        <v>#REF!</v>
      </c>
      <c r="AX8" t="e">
        <f>SUMIF(#REF!,$L8,#REF!)</f>
        <v>#REF!</v>
      </c>
      <c r="AY8" t="e">
        <f>SUMIF(#REF!,$L8,#REF!)</f>
        <v>#REF!</v>
      </c>
      <c r="AZ8" t="e">
        <f>SUMIF(#REF!,$L8,#REF!)</f>
        <v>#REF!</v>
      </c>
      <c r="BA8" t="e">
        <f>SUMIF(#REF!,$L8,#REF!)</f>
        <v>#REF!</v>
      </c>
      <c r="BB8" t="e">
        <f>SUMIF(#REF!,$L8,#REF!)</f>
        <v>#REF!</v>
      </c>
      <c r="BC8" t="e">
        <f>SUMIF(#REF!,$L8,#REF!)</f>
        <v>#REF!</v>
      </c>
      <c r="BD8" t="e">
        <f>SUMIF(#REF!,$L8,#REF!)</f>
        <v>#REF!</v>
      </c>
      <c r="BE8" t="e">
        <f>SUMIF(#REF!,$L8,#REF!)</f>
        <v>#REF!</v>
      </c>
      <c r="BF8" t="e">
        <f>SUMIF(#REF!,$L8,#REF!)</f>
        <v>#REF!</v>
      </c>
      <c r="BG8" t="e">
        <f>SUMIF(#REF!,$L8,#REF!)</f>
        <v>#REF!</v>
      </c>
      <c r="BH8" t="e">
        <f>SUMIF(#REF!,$L8,#REF!)</f>
        <v>#REF!</v>
      </c>
      <c r="BI8" t="e">
        <f>SUMIF(#REF!,$L8,#REF!)</f>
        <v>#REF!</v>
      </c>
      <c r="BJ8" t="e">
        <f>SUMIF(#REF!,$L8,#REF!)</f>
        <v>#REF!</v>
      </c>
      <c r="BK8" t="e">
        <f>SUMIF(#REF!,$L8,#REF!)</f>
        <v>#REF!</v>
      </c>
      <c r="BL8" t="e">
        <f>SUMIF(#REF!,$L8,#REF!)</f>
        <v>#REF!</v>
      </c>
      <c r="BM8" t="e">
        <f>SUMIF(#REF!,$L8,#REF!)</f>
        <v>#REF!</v>
      </c>
      <c r="BN8" t="e">
        <f>SUMIF(#REF!,$L8,#REF!)</f>
        <v>#REF!</v>
      </c>
      <c r="BP8" t="s">
        <v>82</v>
      </c>
      <c r="BQ8" t="s">
        <v>83</v>
      </c>
      <c r="BR8" t="s">
        <v>64</v>
      </c>
      <c r="BT8" t="s">
        <v>84</v>
      </c>
    </row>
    <row r="9" spans="1:72">
      <c r="A9" t="s">
        <v>85</v>
      </c>
      <c r="H9" t="s">
        <v>86</v>
      </c>
      <c r="K9" t="s">
        <v>87</v>
      </c>
      <c r="L9" t="s">
        <v>87</v>
      </c>
      <c r="M9" t="str">
        <f t="shared" si="0"/>
        <v>项目支出不能编制30110~职工基本医疗保险缴费</v>
      </c>
      <c r="O9" s="126" t="e">
        <f>IF(P9&gt;0,COUNTIF($O$1:$O8,"?*")&amp;"、"&amp;M9&amp;"；","")</f>
        <v>#REF!</v>
      </c>
      <c r="P9" t="e">
        <f t="shared" si="1"/>
        <v>#REF!</v>
      </c>
      <c r="Q9">
        <f>SUMIF(村级组织运转!$A$39:$A$48,$L9,村级组织运转!$D$39:$D$48)</f>
        <v>0</v>
      </c>
      <c r="R9">
        <f>SUMIF(文化传媒教育事务!$A$39:$A$46,$L9,文化传媒教育事务!$D$39:$D$46)</f>
        <v>0</v>
      </c>
      <c r="S9">
        <f>SUMIF(优化营商环境!$A$39:$A$48,$L9,优化营商环境!$D$39:$D$48)</f>
        <v>0</v>
      </c>
      <c r="T9">
        <f>SUMIF(业务往来!$A$39:$A$47,$L9,业务往来!$D$39:$D$47)</f>
        <v>0</v>
      </c>
      <c r="U9">
        <f>SUMIF(农林水事务!$A$39:$A$48,$L9,农林水事务!$D$39:$D$48)</f>
        <v>0</v>
      </c>
      <c r="V9">
        <f>SUMIF(卫生健康事务!$A$39:$A$48,$L9,卫生健康事务!$D$39:$D$48)</f>
        <v>0</v>
      </c>
      <c r="W9">
        <f>SUMIF(社会保障和就业!$A$39:$A$48,$L9,社会保障和就业!$D$39:$D$48)</f>
        <v>0</v>
      </c>
      <c r="X9">
        <f>SUMIF(国防动员!$A$39:$A$48,$L9,国防动员!$D$39:$D$48)</f>
        <v>0</v>
      </c>
      <c r="Y9">
        <f>SUMIF(节能环保!$A$39:$A$48,$L9,节能环保!$D$39:$D$48)</f>
        <v>0</v>
      </c>
      <c r="Z9">
        <f>SUMIF(基层争先创优!$A$39:$A$67,$L9,基层争先创优!$D$39:$D$67)</f>
        <v>0</v>
      </c>
      <c r="AA9">
        <f>SUMIF(灾害防治及应急管理!$A$39:$A$49,$L9,灾害防治及应急管理!$D$39:$D$49)</f>
        <v>0</v>
      </c>
      <c r="AB9">
        <f>SUMIF(脱贫攻坚衔接乡村振兴!$A$39:$A$48,$L9,脱贫攻坚衔接乡村振兴!$D$39:$D$48)</f>
        <v>0</v>
      </c>
      <c r="AC9" t="e">
        <f>SUMIF(#REF!,$L9,#REF!)</f>
        <v>#REF!</v>
      </c>
      <c r="AD9">
        <f>SUMIF(城乡社区支出!$A$39:$A$48,$L9,城乡社区支出!$D$39:$D$48)</f>
        <v>0</v>
      </c>
      <c r="AE9">
        <f>SUMIF(一般公共服务!$A$39:$A$48,$L9,一般公共服务!$D$39:$D$48)</f>
        <v>0</v>
      </c>
      <c r="AF9" t="e">
        <f>SUMIF(#REF!,$L9,#REF!)</f>
        <v>#REF!</v>
      </c>
      <c r="AG9" t="e">
        <f>SUMIF(#REF!,$L9,#REF!)</f>
        <v>#REF!</v>
      </c>
      <c r="AH9" t="e">
        <f>SUMIF(#REF!,$L9,#REF!)</f>
        <v>#REF!</v>
      </c>
      <c r="AI9" t="e">
        <f>SUMIF(#REF!,$L9,#REF!)</f>
        <v>#REF!</v>
      </c>
      <c r="AJ9" t="e">
        <f>SUMIF(#REF!,$L9,#REF!)</f>
        <v>#REF!</v>
      </c>
      <c r="AK9" t="e">
        <f>SUMIF(#REF!,$L9,#REF!)</f>
        <v>#REF!</v>
      </c>
      <c r="AL9" t="e">
        <f>SUMIF(#REF!,$L9,#REF!)</f>
        <v>#REF!</v>
      </c>
      <c r="AM9" t="e">
        <f>SUMIF(#REF!,$L9,#REF!)</f>
        <v>#REF!</v>
      </c>
      <c r="AN9" t="e">
        <f>SUMIF(#REF!,$L9,#REF!)</f>
        <v>#REF!</v>
      </c>
      <c r="AO9" t="e">
        <f>SUMIF(#REF!,$L9,#REF!)</f>
        <v>#REF!</v>
      </c>
      <c r="AP9" t="e">
        <f>SUMIF(#REF!,$L9,#REF!)</f>
        <v>#REF!</v>
      </c>
      <c r="AQ9" t="e">
        <f>SUMIF(#REF!,$L9,#REF!)</f>
        <v>#REF!</v>
      </c>
      <c r="AR9" t="e">
        <f>SUMIF(#REF!,$L9,#REF!)</f>
        <v>#REF!</v>
      </c>
      <c r="AS9" t="e">
        <f>SUMIF(#REF!,$L9,#REF!)</f>
        <v>#REF!</v>
      </c>
      <c r="AT9" t="e">
        <f>SUMIF(#REF!,$L9,#REF!)</f>
        <v>#REF!</v>
      </c>
      <c r="AU9" t="e">
        <f>SUMIF(#REF!,$L9,#REF!)</f>
        <v>#REF!</v>
      </c>
      <c r="AV9" t="e">
        <f>SUMIF(#REF!,$L9,#REF!)</f>
        <v>#REF!</v>
      </c>
      <c r="AW9" t="e">
        <f>SUMIF(#REF!,$L9,#REF!)</f>
        <v>#REF!</v>
      </c>
      <c r="AX9" t="e">
        <f>SUMIF(#REF!,$L9,#REF!)</f>
        <v>#REF!</v>
      </c>
      <c r="AY9" t="e">
        <f>SUMIF(#REF!,$L9,#REF!)</f>
        <v>#REF!</v>
      </c>
      <c r="AZ9" t="e">
        <f>SUMIF(#REF!,$L9,#REF!)</f>
        <v>#REF!</v>
      </c>
      <c r="BA9" t="e">
        <f>SUMIF(#REF!,$L9,#REF!)</f>
        <v>#REF!</v>
      </c>
      <c r="BB9" t="e">
        <f>SUMIF(#REF!,$L9,#REF!)</f>
        <v>#REF!</v>
      </c>
      <c r="BC9" t="e">
        <f>SUMIF(#REF!,$L9,#REF!)</f>
        <v>#REF!</v>
      </c>
      <c r="BD9" t="e">
        <f>SUMIF(#REF!,$L9,#REF!)</f>
        <v>#REF!</v>
      </c>
      <c r="BE9" t="e">
        <f>SUMIF(#REF!,$L9,#REF!)</f>
        <v>#REF!</v>
      </c>
      <c r="BF9" t="e">
        <f>SUMIF(#REF!,$L9,#REF!)</f>
        <v>#REF!</v>
      </c>
      <c r="BG9" t="e">
        <f>SUMIF(#REF!,$L9,#REF!)</f>
        <v>#REF!</v>
      </c>
      <c r="BH9" t="e">
        <f>SUMIF(#REF!,$L9,#REF!)</f>
        <v>#REF!</v>
      </c>
      <c r="BI9" t="e">
        <f>SUMIF(#REF!,$L9,#REF!)</f>
        <v>#REF!</v>
      </c>
      <c r="BJ9" t="e">
        <f>SUMIF(#REF!,$L9,#REF!)</f>
        <v>#REF!</v>
      </c>
      <c r="BK9" t="e">
        <f>SUMIF(#REF!,$L9,#REF!)</f>
        <v>#REF!</v>
      </c>
      <c r="BL9" t="e">
        <f>SUMIF(#REF!,$L9,#REF!)</f>
        <v>#REF!</v>
      </c>
      <c r="BM9" t="e">
        <f>SUMIF(#REF!,$L9,#REF!)</f>
        <v>#REF!</v>
      </c>
      <c r="BN9" t="e">
        <f>SUMIF(#REF!,$L9,#REF!)</f>
        <v>#REF!</v>
      </c>
      <c r="BP9" t="s">
        <v>88</v>
      </c>
      <c r="BQ9" t="s">
        <v>89</v>
      </c>
      <c r="BR9" t="s">
        <v>64</v>
      </c>
      <c r="BT9" t="s">
        <v>90</v>
      </c>
    </row>
    <row r="10" spans="1:72">
      <c r="A10" t="s">
        <v>91</v>
      </c>
      <c r="K10" t="s">
        <v>92</v>
      </c>
      <c r="L10" t="s">
        <v>92</v>
      </c>
      <c r="M10" t="str">
        <f t="shared" si="0"/>
        <v>项目支出不能编制30111公务员医疗补助缴费</v>
      </c>
      <c r="O10" s="126" t="e">
        <f>IF(P10&gt;0,COUNTIF($O$1:$O9,"?*")&amp;"、"&amp;M10&amp;"；","")</f>
        <v>#REF!</v>
      </c>
      <c r="P10" t="e">
        <f t="shared" si="1"/>
        <v>#REF!</v>
      </c>
      <c r="Q10">
        <f>SUMIF(村级组织运转!$A$39:$A$48,$L10,村级组织运转!$D$39:$D$48)</f>
        <v>0</v>
      </c>
      <c r="R10">
        <f>SUMIF(文化传媒教育事务!$A$39:$A$46,$L10,文化传媒教育事务!$D$39:$D$46)</f>
        <v>0</v>
      </c>
      <c r="S10">
        <f>SUMIF(优化营商环境!$A$39:$A$48,$L10,优化营商环境!$D$39:$D$48)</f>
        <v>0</v>
      </c>
      <c r="T10">
        <f>SUMIF(业务往来!$A$39:$A$47,$L10,业务往来!$D$39:$D$47)</f>
        <v>0</v>
      </c>
      <c r="U10">
        <f>SUMIF(农林水事务!$A$39:$A$48,$L10,农林水事务!$D$39:$D$48)</f>
        <v>0</v>
      </c>
      <c r="V10">
        <f>SUMIF(卫生健康事务!$A$39:$A$48,$L10,卫生健康事务!$D$39:$D$48)</f>
        <v>0</v>
      </c>
      <c r="W10">
        <f>SUMIF(社会保障和就业!$A$39:$A$48,$L10,社会保障和就业!$D$39:$D$48)</f>
        <v>0</v>
      </c>
      <c r="X10">
        <f>SUMIF(国防动员!$A$39:$A$48,$L10,国防动员!$D$39:$D$48)</f>
        <v>0</v>
      </c>
      <c r="Y10">
        <f>SUMIF(节能环保!$A$39:$A$48,$L10,节能环保!$D$39:$D$48)</f>
        <v>0</v>
      </c>
      <c r="Z10">
        <f>SUMIF(基层争先创优!$A$39:$A$67,$L10,基层争先创优!$D$39:$D$67)</f>
        <v>0</v>
      </c>
      <c r="AA10">
        <f>SUMIF(灾害防治及应急管理!$A$39:$A$49,$L10,灾害防治及应急管理!$D$39:$D$49)</f>
        <v>0</v>
      </c>
      <c r="AB10">
        <f>SUMIF(脱贫攻坚衔接乡村振兴!$A$39:$A$48,$L10,脱贫攻坚衔接乡村振兴!$D$39:$D$48)</f>
        <v>0</v>
      </c>
      <c r="AC10" t="e">
        <f>SUMIF(#REF!,$L10,#REF!)</f>
        <v>#REF!</v>
      </c>
      <c r="AD10">
        <f>SUMIF(城乡社区支出!$A$39:$A$48,$L10,城乡社区支出!$D$39:$D$48)</f>
        <v>0</v>
      </c>
      <c r="AE10">
        <f>SUMIF(一般公共服务!$A$39:$A$48,$L10,一般公共服务!$D$39:$D$48)</f>
        <v>0</v>
      </c>
      <c r="AF10" t="e">
        <f>SUMIF(#REF!,$L10,#REF!)</f>
        <v>#REF!</v>
      </c>
      <c r="AG10" t="e">
        <f>SUMIF(#REF!,$L10,#REF!)</f>
        <v>#REF!</v>
      </c>
      <c r="AH10" t="e">
        <f>SUMIF(#REF!,$L10,#REF!)</f>
        <v>#REF!</v>
      </c>
      <c r="AI10" t="e">
        <f>SUMIF(#REF!,$L10,#REF!)</f>
        <v>#REF!</v>
      </c>
      <c r="AJ10" t="e">
        <f>SUMIF(#REF!,$L10,#REF!)</f>
        <v>#REF!</v>
      </c>
      <c r="AK10" t="e">
        <f>SUMIF(#REF!,$L10,#REF!)</f>
        <v>#REF!</v>
      </c>
      <c r="AL10" t="e">
        <f>SUMIF(#REF!,$L10,#REF!)</f>
        <v>#REF!</v>
      </c>
      <c r="AM10" t="e">
        <f>SUMIF(#REF!,$L10,#REF!)</f>
        <v>#REF!</v>
      </c>
      <c r="AN10" t="e">
        <f>SUMIF(#REF!,$L10,#REF!)</f>
        <v>#REF!</v>
      </c>
      <c r="AO10" t="e">
        <f>SUMIF(#REF!,$L10,#REF!)</f>
        <v>#REF!</v>
      </c>
      <c r="AP10" t="e">
        <f>SUMIF(#REF!,$L10,#REF!)</f>
        <v>#REF!</v>
      </c>
      <c r="AQ10" t="e">
        <f>SUMIF(#REF!,$L10,#REF!)</f>
        <v>#REF!</v>
      </c>
      <c r="AR10" t="e">
        <f>SUMIF(#REF!,$L10,#REF!)</f>
        <v>#REF!</v>
      </c>
      <c r="AS10" t="e">
        <f>SUMIF(#REF!,$L10,#REF!)</f>
        <v>#REF!</v>
      </c>
      <c r="AT10" t="e">
        <f>SUMIF(#REF!,$L10,#REF!)</f>
        <v>#REF!</v>
      </c>
      <c r="AU10" t="e">
        <f>SUMIF(#REF!,$L10,#REF!)</f>
        <v>#REF!</v>
      </c>
      <c r="AV10" t="e">
        <f>SUMIF(#REF!,$L10,#REF!)</f>
        <v>#REF!</v>
      </c>
      <c r="AW10" t="e">
        <f>SUMIF(#REF!,$L10,#REF!)</f>
        <v>#REF!</v>
      </c>
      <c r="AX10" t="e">
        <f>SUMIF(#REF!,$L10,#REF!)</f>
        <v>#REF!</v>
      </c>
      <c r="AY10" t="e">
        <f>SUMIF(#REF!,$L10,#REF!)</f>
        <v>#REF!</v>
      </c>
      <c r="AZ10" t="e">
        <f>SUMIF(#REF!,$L10,#REF!)</f>
        <v>#REF!</v>
      </c>
      <c r="BA10" t="e">
        <f>SUMIF(#REF!,$L10,#REF!)</f>
        <v>#REF!</v>
      </c>
      <c r="BB10" t="e">
        <f>SUMIF(#REF!,$L10,#REF!)</f>
        <v>#REF!</v>
      </c>
      <c r="BC10" t="e">
        <f>SUMIF(#REF!,$L10,#REF!)</f>
        <v>#REF!</v>
      </c>
      <c r="BD10" t="e">
        <f>SUMIF(#REF!,$L10,#REF!)</f>
        <v>#REF!</v>
      </c>
      <c r="BE10" t="e">
        <f>SUMIF(#REF!,$L10,#REF!)</f>
        <v>#REF!</v>
      </c>
      <c r="BF10" t="e">
        <f>SUMIF(#REF!,$L10,#REF!)</f>
        <v>#REF!</v>
      </c>
      <c r="BG10" t="e">
        <f>SUMIF(#REF!,$L10,#REF!)</f>
        <v>#REF!</v>
      </c>
      <c r="BH10" t="e">
        <f>SUMIF(#REF!,$L10,#REF!)</f>
        <v>#REF!</v>
      </c>
      <c r="BI10" t="e">
        <f>SUMIF(#REF!,$L10,#REF!)</f>
        <v>#REF!</v>
      </c>
      <c r="BJ10" t="e">
        <f>SUMIF(#REF!,$L10,#REF!)</f>
        <v>#REF!</v>
      </c>
      <c r="BK10" t="e">
        <f>SUMIF(#REF!,$L10,#REF!)</f>
        <v>#REF!</v>
      </c>
      <c r="BL10" t="e">
        <f>SUMIF(#REF!,$L10,#REF!)</f>
        <v>#REF!</v>
      </c>
      <c r="BM10" t="e">
        <f>SUMIF(#REF!,$L10,#REF!)</f>
        <v>#REF!</v>
      </c>
      <c r="BN10" t="e">
        <f>SUMIF(#REF!,$L10,#REF!)</f>
        <v>#REF!</v>
      </c>
      <c r="BP10" t="s">
        <v>93</v>
      </c>
      <c r="BQ10" t="s">
        <v>94</v>
      </c>
      <c r="BR10" t="s">
        <v>64</v>
      </c>
      <c r="BT10" t="s">
        <v>95</v>
      </c>
    </row>
    <row r="11" spans="1:72">
      <c r="A11" t="s">
        <v>96</v>
      </c>
      <c r="B11" s="125" t="s">
        <v>97</v>
      </c>
      <c r="C11" s="125"/>
      <c r="K11" t="s">
        <v>98</v>
      </c>
      <c r="L11" t="s">
        <v>98</v>
      </c>
      <c r="M11" t="str">
        <f t="shared" si="0"/>
        <v>项目支出不能编制30112其他社会保障缴费</v>
      </c>
      <c r="O11" s="126" t="e">
        <f>IF(P11&gt;0,COUNTIF($O$1:$O10,"?*")&amp;"、"&amp;M11&amp;"；","")</f>
        <v>#REF!</v>
      </c>
      <c r="P11" t="e">
        <f t="shared" si="1"/>
        <v>#REF!</v>
      </c>
      <c r="Q11">
        <f>SUMIF(村级组织运转!$A$39:$A$48,$L11,村级组织运转!$D$39:$D$48)</f>
        <v>0</v>
      </c>
      <c r="R11">
        <f>SUMIF(文化传媒教育事务!$A$39:$A$46,$L11,文化传媒教育事务!$D$39:$D$46)</f>
        <v>0</v>
      </c>
      <c r="S11">
        <f>SUMIF(优化营商环境!$A$39:$A$48,$L11,优化营商环境!$D$39:$D$48)</f>
        <v>0</v>
      </c>
      <c r="T11">
        <f>SUMIF(业务往来!$A$39:$A$47,$L11,业务往来!$D$39:$D$47)</f>
        <v>0</v>
      </c>
      <c r="U11">
        <f>SUMIF(农林水事务!$A$39:$A$48,$L11,农林水事务!$D$39:$D$48)</f>
        <v>0</v>
      </c>
      <c r="V11">
        <f>SUMIF(卫生健康事务!$A$39:$A$48,$L11,卫生健康事务!$D$39:$D$48)</f>
        <v>18600</v>
      </c>
      <c r="W11">
        <f>SUMIF(社会保障和就业!$A$39:$A$48,$L11,社会保障和就业!$D$39:$D$48)</f>
        <v>0</v>
      </c>
      <c r="X11">
        <f>SUMIF(国防动员!$A$39:$A$48,$L11,国防动员!$D$39:$D$48)</f>
        <v>0</v>
      </c>
      <c r="Y11">
        <f>SUMIF(节能环保!$A$39:$A$48,$L11,节能环保!$D$39:$D$48)</f>
        <v>0</v>
      </c>
      <c r="Z11">
        <f>SUMIF(基层争先创优!$A$39:$A$67,$L11,基层争先创优!$D$39:$D$67)</f>
        <v>0</v>
      </c>
      <c r="AA11">
        <f>SUMIF(灾害防治及应急管理!$A$39:$A$49,$L11,灾害防治及应急管理!$D$39:$D$49)</f>
        <v>0</v>
      </c>
      <c r="AB11">
        <f>SUMIF(脱贫攻坚衔接乡村振兴!$A$39:$A$48,$L11,脱贫攻坚衔接乡村振兴!$D$39:$D$48)</f>
        <v>0</v>
      </c>
      <c r="AC11" t="e">
        <f>SUMIF(#REF!,$L11,#REF!)</f>
        <v>#REF!</v>
      </c>
      <c r="AD11">
        <f>SUMIF(城乡社区支出!$A$39:$A$48,$L11,城乡社区支出!$D$39:$D$48)</f>
        <v>0</v>
      </c>
      <c r="AE11">
        <f>SUMIF(一般公共服务!$A$39:$A$48,$L11,一般公共服务!$D$39:$D$48)</f>
        <v>0</v>
      </c>
      <c r="AF11" t="e">
        <f>SUMIF(#REF!,$L11,#REF!)</f>
        <v>#REF!</v>
      </c>
      <c r="AG11" t="e">
        <f>SUMIF(#REF!,$L11,#REF!)</f>
        <v>#REF!</v>
      </c>
      <c r="AH11" t="e">
        <f>SUMIF(#REF!,$L11,#REF!)</f>
        <v>#REF!</v>
      </c>
      <c r="AI11" t="e">
        <f>SUMIF(#REF!,$L11,#REF!)</f>
        <v>#REF!</v>
      </c>
      <c r="AJ11" t="e">
        <f>SUMIF(#REF!,$L11,#REF!)</f>
        <v>#REF!</v>
      </c>
      <c r="AK11" t="e">
        <f>SUMIF(#REF!,$L11,#REF!)</f>
        <v>#REF!</v>
      </c>
      <c r="AL11" t="e">
        <f>SUMIF(#REF!,$L11,#REF!)</f>
        <v>#REF!</v>
      </c>
      <c r="AM11" t="e">
        <f>SUMIF(#REF!,$L11,#REF!)</f>
        <v>#REF!</v>
      </c>
      <c r="AN11" t="e">
        <f>SUMIF(#REF!,$L11,#REF!)</f>
        <v>#REF!</v>
      </c>
      <c r="AO11" t="e">
        <f>SUMIF(#REF!,$L11,#REF!)</f>
        <v>#REF!</v>
      </c>
      <c r="AP11" t="e">
        <f>SUMIF(#REF!,$L11,#REF!)</f>
        <v>#REF!</v>
      </c>
      <c r="AQ11" t="e">
        <f>SUMIF(#REF!,$L11,#REF!)</f>
        <v>#REF!</v>
      </c>
      <c r="AR11" t="e">
        <f>SUMIF(#REF!,$L11,#REF!)</f>
        <v>#REF!</v>
      </c>
      <c r="AS11" t="e">
        <f>SUMIF(#REF!,$L11,#REF!)</f>
        <v>#REF!</v>
      </c>
      <c r="AT11" t="e">
        <f>SUMIF(#REF!,$L11,#REF!)</f>
        <v>#REF!</v>
      </c>
      <c r="AU11" t="e">
        <f>SUMIF(#REF!,$L11,#REF!)</f>
        <v>#REF!</v>
      </c>
      <c r="AV11" t="e">
        <f>SUMIF(#REF!,$L11,#REF!)</f>
        <v>#REF!</v>
      </c>
      <c r="AW11" t="e">
        <f>SUMIF(#REF!,$L11,#REF!)</f>
        <v>#REF!</v>
      </c>
      <c r="AX11" t="e">
        <f>SUMIF(#REF!,$L11,#REF!)</f>
        <v>#REF!</v>
      </c>
      <c r="AY11" t="e">
        <f>SUMIF(#REF!,$L11,#REF!)</f>
        <v>#REF!</v>
      </c>
      <c r="AZ11" t="e">
        <f>SUMIF(#REF!,$L11,#REF!)</f>
        <v>#REF!</v>
      </c>
      <c r="BA11" t="e">
        <f>SUMIF(#REF!,$L11,#REF!)</f>
        <v>#REF!</v>
      </c>
      <c r="BB11" t="e">
        <f>SUMIF(#REF!,$L11,#REF!)</f>
        <v>#REF!</v>
      </c>
      <c r="BC11" t="e">
        <f>SUMIF(#REF!,$L11,#REF!)</f>
        <v>#REF!</v>
      </c>
      <c r="BD11" t="e">
        <f>SUMIF(#REF!,$L11,#REF!)</f>
        <v>#REF!</v>
      </c>
      <c r="BE11" t="e">
        <f>SUMIF(#REF!,$L11,#REF!)</f>
        <v>#REF!</v>
      </c>
      <c r="BF11" t="e">
        <f>SUMIF(#REF!,$L11,#REF!)</f>
        <v>#REF!</v>
      </c>
      <c r="BG11" t="e">
        <f>SUMIF(#REF!,$L11,#REF!)</f>
        <v>#REF!</v>
      </c>
      <c r="BH11" t="e">
        <f>SUMIF(#REF!,$L11,#REF!)</f>
        <v>#REF!</v>
      </c>
      <c r="BI11" t="e">
        <f>SUMIF(#REF!,$L11,#REF!)</f>
        <v>#REF!</v>
      </c>
      <c r="BJ11" t="e">
        <f>SUMIF(#REF!,$L11,#REF!)</f>
        <v>#REF!</v>
      </c>
      <c r="BK11" t="e">
        <f>SUMIF(#REF!,$L11,#REF!)</f>
        <v>#REF!</v>
      </c>
      <c r="BL11" t="e">
        <f>SUMIF(#REF!,$L11,#REF!)</f>
        <v>#REF!</v>
      </c>
      <c r="BM11" t="e">
        <f>SUMIF(#REF!,$L11,#REF!)</f>
        <v>#REF!</v>
      </c>
      <c r="BN11" t="e">
        <f>SUMIF(#REF!,$L11,#REF!)</f>
        <v>#REF!</v>
      </c>
      <c r="BP11" t="s">
        <v>99</v>
      </c>
      <c r="BQ11" t="s">
        <v>100</v>
      </c>
      <c r="BR11" t="s">
        <v>64</v>
      </c>
      <c r="BT11" t="s">
        <v>101</v>
      </c>
    </row>
    <row r="12" spans="1:72">
      <c r="A12" t="s">
        <v>102</v>
      </c>
      <c r="B12" t="s">
        <v>103</v>
      </c>
      <c r="K12" t="s">
        <v>104</v>
      </c>
      <c r="L12" t="s">
        <v>104</v>
      </c>
      <c r="M12" t="str">
        <f t="shared" si="0"/>
        <v>项目支出不能编制30113住房公积金</v>
      </c>
      <c r="O12" s="126" t="e">
        <f>IF(P12&gt;0,COUNTIF($O$1:$O11,"?*")&amp;"、"&amp;M12&amp;"；","")</f>
        <v>#REF!</v>
      </c>
      <c r="P12" t="e">
        <f t="shared" si="1"/>
        <v>#REF!</v>
      </c>
      <c r="Q12">
        <f>SUMIF(村级组织运转!$A$39:$A$48,$L12,村级组织运转!$D$39:$D$48)</f>
        <v>0</v>
      </c>
      <c r="R12">
        <f>SUMIF(文化传媒教育事务!$A$39:$A$46,$L12,文化传媒教育事务!$D$39:$D$46)</f>
        <v>0</v>
      </c>
      <c r="S12">
        <f>SUMIF(优化营商环境!$A$39:$A$48,$L12,优化营商环境!$D$39:$D$48)</f>
        <v>0</v>
      </c>
      <c r="T12">
        <f>SUMIF(业务往来!$A$39:$A$47,$L12,业务往来!$D$39:$D$47)</f>
        <v>0</v>
      </c>
      <c r="U12">
        <f>SUMIF(农林水事务!$A$39:$A$48,$L12,农林水事务!$D$39:$D$48)</f>
        <v>0</v>
      </c>
      <c r="V12">
        <f>SUMIF(卫生健康事务!$A$39:$A$48,$L12,卫生健康事务!$D$39:$D$48)</f>
        <v>0</v>
      </c>
      <c r="W12">
        <f>SUMIF(社会保障和就业!$A$39:$A$48,$L12,社会保障和就业!$D$39:$D$48)</f>
        <v>0</v>
      </c>
      <c r="X12">
        <f>SUMIF(国防动员!$A$39:$A$48,$L12,国防动员!$D$39:$D$48)</f>
        <v>0</v>
      </c>
      <c r="Y12">
        <f>SUMIF(节能环保!$A$39:$A$48,$L12,节能环保!$D$39:$D$48)</f>
        <v>0</v>
      </c>
      <c r="Z12">
        <f>SUMIF(基层争先创优!$A$39:$A$67,$L12,基层争先创优!$D$39:$D$67)</f>
        <v>0</v>
      </c>
      <c r="AA12">
        <f>SUMIF(灾害防治及应急管理!$A$39:$A$49,$L12,灾害防治及应急管理!$D$39:$D$49)</f>
        <v>0</v>
      </c>
      <c r="AB12">
        <f>SUMIF(脱贫攻坚衔接乡村振兴!$A$39:$A$48,$L12,脱贫攻坚衔接乡村振兴!$D$39:$D$48)</f>
        <v>0</v>
      </c>
      <c r="AC12" t="e">
        <f>SUMIF(#REF!,$L12,#REF!)</f>
        <v>#REF!</v>
      </c>
      <c r="AD12">
        <f>SUMIF(城乡社区支出!$A$39:$A$48,$L12,城乡社区支出!$D$39:$D$48)</f>
        <v>0</v>
      </c>
      <c r="AE12">
        <f>SUMIF(一般公共服务!$A$39:$A$48,$L12,一般公共服务!$D$39:$D$48)</f>
        <v>0</v>
      </c>
      <c r="AF12" t="e">
        <f>SUMIF(#REF!,$L12,#REF!)</f>
        <v>#REF!</v>
      </c>
      <c r="AG12" t="e">
        <f>SUMIF(#REF!,$L12,#REF!)</f>
        <v>#REF!</v>
      </c>
      <c r="AH12" t="e">
        <f>SUMIF(#REF!,$L12,#REF!)</f>
        <v>#REF!</v>
      </c>
      <c r="AI12" t="e">
        <f>SUMIF(#REF!,$L12,#REF!)</f>
        <v>#REF!</v>
      </c>
      <c r="AJ12" t="e">
        <f>SUMIF(#REF!,$L12,#REF!)</f>
        <v>#REF!</v>
      </c>
      <c r="AK12" t="e">
        <f>SUMIF(#REF!,$L12,#REF!)</f>
        <v>#REF!</v>
      </c>
      <c r="AL12" t="e">
        <f>SUMIF(#REF!,$L12,#REF!)</f>
        <v>#REF!</v>
      </c>
      <c r="AM12" t="e">
        <f>SUMIF(#REF!,$L12,#REF!)</f>
        <v>#REF!</v>
      </c>
      <c r="AN12" t="e">
        <f>SUMIF(#REF!,$L12,#REF!)</f>
        <v>#REF!</v>
      </c>
      <c r="AO12" t="e">
        <f>SUMIF(#REF!,$L12,#REF!)</f>
        <v>#REF!</v>
      </c>
      <c r="AP12" t="e">
        <f>SUMIF(#REF!,$L12,#REF!)</f>
        <v>#REF!</v>
      </c>
      <c r="AQ12" t="e">
        <f>SUMIF(#REF!,$L12,#REF!)</f>
        <v>#REF!</v>
      </c>
      <c r="AR12" t="e">
        <f>SUMIF(#REF!,$L12,#REF!)</f>
        <v>#REF!</v>
      </c>
      <c r="AS12" t="e">
        <f>SUMIF(#REF!,$L12,#REF!)</f>
        <v>#REF!</v>
      </c>
      <c r="AT12" t="e">
        <f>SUMIF(#REF!,$L12,#REF!)</f>
        <v>#REF!</v>
      </c>
      <c r="AU12" t="e">
        <f>SUMIF(#REF!,$L12,#REF!)</f>
        <v>#REF!</v>
      </c>
      <c r="AV12" t="e">
        <f>SUMIF(#REF!,$L12,#REF!)</f>
        <v>#REF!</v>
      </c>
      <c r="AW12" t="e">
        <f>SUMIF(#REF!,$L12,#REF!)</f>
        <v>#REF!</v>
      </c>
      <c r="AX12" t="e">
        <f>SUMIF(#REF!,$L12,#REF!)</f>
        <v>#REF!</v>
      </c>
      <c r="AY12" t="e">
        <f>SUMIF(#REF!,$L12,#REF!)</f>
        <v>#REF!</v>
      </c>
      <c r="AZ12" t="e">
        <f>SUMIF(#REF!,$L12,#REF!)</f>
        <v>#REF!</v>
      </c>
      <c r="BA12" t="e">
        <f>SUMIF(#REF!,$L12,#REF!)</f>
        <v>#REF!</v>
      </c>
      <c r="BB12" t="e">
        <f>SUMIF(#REF!,$L12,#REF!)</f>
        <v>#REF!</v>
      </c>
      <c r="BC12" t="e">
        <f>SUMIF(#REF!,$L12,#REF!)</f>
        <v>#REF!</v>
      </c>
      <c r="BD12" t="e">
        <f>SUMIF(#REF!,$L12,#REF!)</f>
        <v>#REF!</v>
      </c>
      <c r="BE12" t="e">
        <f>SUMIF(#REF!,$L12,#REF!)</f>
        <v>#REF!</v>
      </c>
      <c r="BF12" t="e">
        <f>SUMIF(#REF!,$L12,#REF!)</f>
        <v>#REF!</v>
      </c>
      <c r="BG12" t="e">
        <f>SUMIF(#REF!,$L12,#REF!)</f>
        <v>#REF!</v>
      </c>
      <c r="BH12" t="e">
        <f>SUMIF(#REF!,$L12,#REF!)</f>
        <v>#REF!</v>
      </c>
      <c r="BI12" t="e">
        <f>SUMIF(#REF!,$L12,#REF!)</f>
        <v>#REF!</v>
      </c>
      <c r="BJ12" t="e">
        <f>SUMIF(#REF!,$L12,#REF!)</f>
        <v>#REF!</v>
      </c>
      <c r="BK12" t="e">
        <f>SUMIF(#REF!,$L12,#REF!)</f>
        <v>#REF!</v>
      </c>
      <c r="BL12" t="e">
        <f>SUMIF(#REF!,$L12,#REF!)</f>
        <v>#REF!</v>
      </c>
      <c r="BM12" t="e">
        <f>SUMIF(#REF!,$L12,#REF!)</f>
        <v>#REF!</v>
      </c>
      <c r="BN12" t="e">
        <f>SUMIF(#REF!,$L12,#REF!)</f>
        <v>#REF!</v>
      </c>
      <c r="BP12" t="s">
        <v>105</v>
      </c>
      <c r="BQ12" t="s">
        <v>106</v>
      </c>
      <c r="BR12" t="s">
        <v>64</v>
      </c>
      <c r="BT12" t="s">
        <v>107</v>
      </c>
    </row>
    <row r="13" spans="1:72">
      <c r="A13" t="s">
        <v>108</v>
      </c>
      <c r="B13" t="s">
        <v>109</v>
      </c>
      <c r="K13" t="s">
        <v>110</v>
      </c>
      <c r="L13" t="s">
        <v>110</v>
      </c>
      <c r="M13" t="str">
        <f t="shared" si="0"/>
        <v>项目支出不能编制30114医疗费</v>
      </c>
      <c r="O13" s="126" t="e">
        <f>IF(P13&gt;0,COUNTIF($O$1:$O12,"?*")&amp;"、"&amp;M13&amp;"；","")</f>
        <v>#REF!</v>
      </c>
      <c r="P13" t="e">
        <f t="shared" si="1"/>
        <v>#REF!</v>
      </c>
      <c r="Q13">
        <f>SUMIF(村级组织运转!$A$39:$A$48,$L13,村级组织运转!$D$39:$D$48)</f>
        <v>0</v>
      </c>
      <c r="R13">
        <f>SUMIF(文化传媒教育事务!$A$39:$A$46,$L13,文化传媒教育事务!$D$39:$D$46)</f>
        <v>0</v>
      </c>
      <c r="S13">
        <f>SUMIF(优化营商环境!$A$39:$A$48,$L13,优化营商环境!$D$39:$D$48)</f>
        <v>0</v>
      </c>
      <c r="T13">
        <f>SUMIF(业务往来!$A$39:$A$47,$L13,业务往来!$D$39:$D$47)</f>
        <v>0</v>
      </c>
      <c r="U13">
        <f>SUMIF(农林水事务!$A$39:$A$48,$L13,农林水事务!$D$39:$D$48)</f>
        <v>0</v>
      </c>
      <c r="V13">
        <f>SUMIF(卫生健康事务!$A$39:$A$48,$L13,卫生健康事务!$D$39:$D$48)</f>
        <v>0</v>
      </c>
      <c r="W13">
        <f>SUMIF(社会保障和就业!$A$39:$A$48,$L13,社会保障和就业!$D$39:$D$48)</f>
        <v>0</v>
      </c>
      <c r="X13">
        <f>SUMIF(国防动员!$A$39:$A$48,$L13,国防动员!$D$39:$D$48)</f>
        <v>0</v>
      </c>
      <c r="Y13">
        <f>SUMIF(节能环保!$A$39:$A$48,$L13,节能环保!$D$39:$D$48)</f>
        <v>0</v>
      </c>
      <c r="Z13">
        <f>SUMIF(基层争先创优!$A$39:$A$67,$L13,基层争先创优!$D$39:$D$67)</f>
        <v>0</v>
      </c>
      <c r="AA13">
        <f>SUMIF(灾害防治及应急管理!$A$39:$A$49,$L13,灾害防治及应急管理!$D$39:$D$49)</f>
        <v>0</v>
      </c>
      <c r="AB13">
        <f>SUMIF(脱贫攻坚衔接乡村振兴!$A$39:$A$48,$L13,脱贫攻坚衔接乡村振兴!$D$39:$D$48)</f>
        <v>0</v>
      </c>
      <c r="AC13" t="e">
        <f>SUMIF(#REF!,$L13,#REF!)</f>
        <v>#REF!</v>
      </c>
      <c r="AD13">
        <f>SUMIF(城乡社区支出!$A$39:$A$48,$L13,城乡社区支出!$D$39:$D$48)</f>
        <v>0</v>
      </c>
      <c r="AE13">
        <f>SUMIF(一般公共服务!$A$39:$A$48,$L13,一般公共服务!$D$39:$D$48)</f>
        <v>0</v>
      </c>
      <c r="AF13" t="e">
        <f>SUMIF(#REF!,$L13,#REF!)</f>
        <v>#REF!</v>
      </c>
      <c r="AG13" t="e">
        <f>SUMIF(#REF!,$L13,#REF!)</f>
        <v>#REF!</v>
      </c>
      <c r="AH13" t="e">
        <f>SUMIF(#REF!,$L13,#REF!)</f>
        <v>#REF!</v>
      </c>
      <c r="AI13" t="e">
        <f>SUMIF(#REF!,$L13,#REF!)</f>
        <v>#REF!</v>
      </c>
      <c r="AJ13" t="e">
        <f>SUMIF(#REF!,$L13,#REF!)</f>
        <v>#REF!</v>
      </c>
      <c r="AK13" t="e">
        <f>SUMIF(#REF!,$L13,#REF!)</f>
        <v>#REF!</v>
      </c>
      <c r="AL13" t="e">
        <f>SUMIF(#REF!,$L13,#REF!)</f>
        <v>#REF!</v>
      </c>
      <c r="AM13" t="e">
        <f>SUMIF(#REF!,$L13,#REF!)</f>
        <v>#REF!</v>
      </c>
      <c r="AN13" t="e">
        <f>SUMIF(#REF!,$L13,#REF!)</f>
        <v>#REF!</v>
      </c>
      <c r="AO13" t="e">
        <f>SUMIF(#REF!,$L13,#REF!)</f>
        <v>#REF!</v>
      </c>
      <c r="AP13" t="e">
        <f>SUMIF(#REF!,$L13,#REF!)</f>
        <v>#REF!</v>
      </c>
      <c r="AQ13" t="e">
        <f>SUMIF(#REF!,$L13,#REF!)</f>
        <v>#REF!</v>
      </c>
      <c r="AR13" t="e">
        <f>SUMIF(#REF!,$L13,#REF!)</f>
        <v>#REF!</v>
      </c>
      <c r="AS13" t="e">
        <f>SUMIF(#REF!,$L13,#REF!)</f>
        <v>#REF!</v>
      </c>
      <c r="AT13" t="e">
        <f>SUMIF(#REF!,$L13,#REF!)</f>
        <v>#REF!</v>
      </c>
      <c r="AU13" t="e">
        <f>SUMIF(#REF!,$L13,#REF!)</f>
        <v>#REF!</v>
      </c>
      <c r="AV13" t="e">
        <f>SUMIF(#REF!,$L13,#REF!)</f>
        <v>#REF!</v>
      </c>
      <c r="AW13" t="e">
        <f>SUMIF(#REF!,$L13,#REF!)</f>
        <v>#REF!</v>
      </c>
      <c r="AX13" t="e">
        <f>SUMIF(#REF!,$L13,#REF!)</f>
        <v>#REF!</v>
      </c>
      <c r="AY13" t="e">
        <f>SUMIF(#REF!,$L13,#REF!)</f>
        <v>#REF!</v>
      </c>
      <c r="AZ13" t="e">
        <f>SUMIF(#REF!,$L13,#REF!)</f>
        <v>#REF!</v>
      </c>
      <c r="BA13" t="e">
        <f>SUMIF(#REF!,$L13,#REF!)</f>
        <v>#REF!</v>
      </c>
      <c r="BB13" t="e">
        <f>SUMIF(#REF!,$L13,#REF!)</f>
        <v>#REF!</v>
      </c>
      <c r="BC13" t="e">
        <f>SUMIF(#REF!,$L13,#REF!)</f>
        <v>#REF!</v>
      </c>
      <c r="BD13" t="e">
        <f>SUMIF(#REF!,$L13,#REF!)</f>
        <v>#REF!</v>
      </c>
      <c r="BE13" t="e">
        <f>SUMIF(#REF!,$L13,#REF!)</f>
        <v>#REF!</v>
      </c>
      <c r="BF13" t="e">
        <f>SUMIF(#REF!,$L13,#REF!)</f>
        <v>#REF!</v>
      </c>
      <c r="BG13" t="e">
        <f>SUMIF(#REF!,$L13,#REF!)</f>
        <v>#REF!</v>
      </c>
      <c r="BH13" t="e">
        <f>SUMIF(#REF!,$L13,#REF!)</f>
        <v>#REF!</v>
      </c>
      <c r="BI13" t="e">
        <f>SUMIF(#REF!,$L13,#REF!)</f>
        <v>#REF!</v>
      </c>
      <c r="BJ13" t="e">
        <f>SUMIF(#REF!,$L13,#REF!)</f>
        <v>#REF!</v>
      </c>
      <c r="BK13" t="e">
        <f>SUMIF(#REF!,$L13,#REF!)</f>
        <v>#REF!</v>
      </c>
      <c r="BL13" t="e">
        <f>SUMIF(#REF!,$L13,#REF!)</f>
        <v>#REF!</v>
      </c>
      <c r="BM13" t="e">
        <f>SUMIF(#REF!,$L13,#REF!)</f>
        <v>#REF!</v>
      </c>
      <c r="BN13" t="e">
        <f>SUMIF(#REF!,$L13,#REF!)</f>
        <v>#REF!</v>
      </c>
      <c r="BP13" t="s">
        <v>111</v>
      </c>
      <c r="BQ13" t="s">
        <v>112</v>
      </c>
      <c r="BR13" t="s">
        <v>111</v>
      </c>
      <c r="BT13" t="s">
        <v>113</v>
      </c>
    </row>
    <row r="14" spans="1:72">
      <c r="A14" t="s">
        <v>114</v>
      </c>
      <c r="B14" t="s">
        <v>115</v>
      </c>
      <c r="K14" t="s">
        <v>116</v>
      </c>
      <c r="L14" t="s">
        <v>116</v>
      </c>
      <c r="M14" t="str">
        <f t="shared" si="0"/>
        <v>项目支出不能编制30199其他工资福利支出</v>
      </c>
      <c r="O14" s="126" t="e">
        <f>IF(P14&gt;0,COUNTIF($O$1:$O13,"?*")&amp;"、"&amp;M14&amp;"；","")</f>
        <v>#REF!</v>
      </c>
      <c r="P14" t="e">
        <f t="shared" si="1"/>
        <v>#REF!</v>
      </c>
      <c r="Q14">
        <f>SUMIF(村级组织运转!$A$39:$A$48,$L14,村级组织运转!$D$39:$D$48)</f>
        <v>0</v>
      </c>
      <c r="R14">
        <f>SUMIF(文化传媒教育事务!$A$39:$A$46,$L14,文化传媒教育事务!$D$39:$D$46)</f>
        <v>0</v>
      </c>
      <c r="S14">
        <f>SUMIF(优化营商环境!$A$39:$A$48,$L14,优化营商环境!$D$39:$D$48)</f>
        <v>0</v>
      </c>
      <c r="T14">
        <f>SUMIF(业务往来!$A$39:$A$47,$L14,业务往来!$D$39:$D$47)</f>
        <v>0</v>
      </c>
      <c r="U14">
        <f>SUMIF(农林水事务!$A$39:$A$48,$L14,农林水事务!$D$39:$D$48)</f>
        <v>0</v>
      </c>
      <c r="V14">
        <f>SUMIF(卫生健康事务!$A$39:$A$48,$L14,卫生健康事务!$D$39:$D$48)</f>
        <v>0</v>
      </c>
      <c r="W14">
        <f>SUMIF(社会保障和就业!$A$39:$A$48,$L14,社会保障和就业!$D$39:$D$48)</f>
        <v>0</v>
      </c>
      <c r="X14">
        <f>SUMIF(国防动员!$A$39:$A$48,$L14,国防动员!$D$39:$D$48)</f>
        <v>0</v>
      </c>
      <c r="Y14">
        <f>SUMIF(节能环保!$A$39:$A$48,$L14,节能环保!$D$39:$D$48)</f>
        <v>0</v>
      </c>
      <c r="Z14">
        <f>SUMIF(基层争先创优!$A$39:$A$67,$L14,基层争先创优!$D$39:$D$67)</f>
        <v>0</v>
      </c>
      <c r="AA14">
        <f>SUMIF(灾害防治及应急管理!$A$39:$A$49,$L14,灾害防治及应急管理!$D$39:$D$49)</f>
        <v>0</v>
      </c>
      <c r="AB14">
        <f>SUMIF(脱贫攻坚衔接乡村振兴!$A$39:$A$48,$L14,脱贫攻坚衔接乡村振兴!$D$39:$D$48)</f>
        <v>0</v>
      </c>
      <c r="AC14" t="e">
        <f>SUMIF(#REF!,$L14,#REF!)</f>
        <v>#REF!</v>
      </c>
      <c r="AD14">
        <f>SUMIF(城乡社区支出!$A$39:$A$48,$L14,城乡社区支出!$D$39:$D$48)</f>
        <v>0</v>
      </c>
      <c r="AE14">
        <f>SUMIF(一般公共服务!$A$39:$A$48,$L14,一般公共服务!$D$39:$D$48)</f>
        <v>0</v>
      </c>
      <c r="AF14" t="e">
        <f>SUMIF(#REF!,$L14,#REF!)</f>
        <v>#REF!</v>
      </c>
      <c r="AG14" t="e">
        <f>SUMIF(#REF!,$L14,#REF!)</f>
        <v>#REF!</v>
      </c>
      <c r="AH14" t="e">
        <f>SUMIF(#REF!,$L14,#REF!)</f>
        <v>#REF!</v>
      </c>
      <c r="AI14" t="e">
        <f>SUMIF(#REF!,$L14,#REF!)</f>
        <v>#REF!</v>
      </c>
      <c r="AJ14" t="e">
        <f>SUMIF(#REF!,$L14,#REF!)</f>
        <v>#REF!</v>
      </c>
      <c r="AK14" t="e">
        <f>SUMIF(#REF!,$L14,#REF!)</f>
        <v>#REF!</v>
      </c>
      <c r="AL14" t="e">
        <f>SUMIF(#REF!,$L14,#REF!)</f>
        <v>#REF!</v>
      </c>
      <c r="AM14" t="e">
        <f>SUMIF(#REF!,$L14,#REF!)</f>
        <v>#REF!</v>
      </c>
      <c r="AN14" t="e">
        <f>SUMIF(#REF!,$L14,#REF!)</f>
        <v>#REF!</v>
      </c>
      <c r="AO14" t="e">
        <f>SUMIF(#REF!,$L14,#REF!)</f>
        <v>#REF!</v>
      </c>
      <c r="AP14" t="e">
        <f>SUMIF(#REF!,$L14,#REF!)</f>
        <v>#REF!</v>
      </c>
      <c r="AQ14" t="e">
        <f>SUMIF(#REF!,$L14,#REF!)</f>
        <v>#REF!</v>
      </c>
      <c r="AR14" t="e">
        <f>SUMIF(#REF!,$L14,#REF!)</f>
        <v>#REF!</v>
      </c>
      <c r="AS14" t="e">
        <f>SUMIF(#REF!,$L14,#REF!)</f>
        <v>#REF!</v>
      </c>
      <c r="AT14" t="e">
        <f>SUMIF(#REF!,$L14,#REF!)</f>
        <v>#REF!</v>
      </c>
      <c r="AU14" t="e">
        <f>SUMIF(#REF!,$L14,#REF!)</f>
        <v>#REF!</v>
      </c>
      <c r="AV14" t="e">
        <f>SUMIF(#REF!,$L14,#REF!)</f>
        <v>#REF!</v>
      </c>
      <c r="AW14" t="e">
        <f>SUMIF(#REF!,$L14,#REF!)</f>
        <v>#REF!</v>
      </c>
      <c r="AX14" t="e">
        <f>SUMIF(#REF!,$L14,#REF!)</f>
        <v>#REF!</v>
      </c>
      <c r="AY14" t="e">
        <f>SUMIF(#REF!,$L14,#REF!)</f>
        <v>#REF!</v>
      </c>
      <c r="AZ14" t="e">
        <f>SUMIF(#REF!,$L14,#REF!)</f>
        <v>#REF!</v>
      </c>
      <c r="BA14" t="e">
        <f>SUMIF(#REF!,$L14,#REF!)</f>
        <v>#REF!</v>
      </c>
      <c r="BB14" t="e">
        <f>SUMIF(#REF!,$L14,#REF!)</f>
        <v>#REF!</v>
      </c>
      <c r="BC14" t="e">
        <f>SUMIF(#REF!,$L14,#REF!)</f>
        <v>#REF!</v>
      </c>
      <c r="BD14" t="e">
        <f>SUMIF(#REF!,$L14,#REF!)</f>
        <v>#REF!</v>
      </c>
      <c r="BE14" t="e">
        <f>SUMIF(#REF!,$L14,#REF!)</f>
        <v>#REF!</v>
      </c>
      <c r="BF14" t="e">
        <f>SUMIF(#REF!,$L14,#REF!)</f>
        <v>#REF!</v>
      </c>
      <c r="BG14" t="e">
        <f>SUMIF(#REF!,$L14,#REF!)</f>
        <v>#REF!</v>
      </c>
      <c r="BH14" t="e">
        <f>SUMIF(#REF!,$L14,#REF!)</f>
        <v>#REF!</v>
      </c>
      <c r="BI14" t="e">
        <f>SUMIF(#REF!,$L14,#REF!)</f>
        <v>#REF!</v>
      </c>
      <c r="BJ14" t="e">
        <f>SUMIF(#REF!,$L14,#REF!)</f>
        <v>#REF!</v>
      </c>
      <c r="BK14" t="e">
        <f>SUMIF(#REF!,$L14,#REF!)</f>
        <v>#REF!</v>
      </c>
      <c r="BL14" t="e">
        <f>SUMIF(#REF!,$L14,#REF!)</f>
        <v>#REF!</v>
      </c>
      <c r="BM14" t="e">
        <f>SUMIF(#REF!,$L14,#REF!)</f>
        <v>#REF!</v>
      </c>
      <c r="BN14" t="e">
        <f>SUMIF(#REF!,$L14,#REF!)</f>
        <v>#REF!</v>
      </c>
      <c r="BP14" t="s">
        <v>117</v>
      </c>
      <c r="BQ14" t="s">
        <v>118</v>
      </c>
      <c r="BR14" t="s">
        <v>64</v>
      </c>
      <c r="BT14" t="s">
        <v>119</v>
      </c>
    </row>
    <row r="15" spans="1:72">
      <c r="A15" t="s">
        <v>120</v>
      </c>
      <c r="K15" t="s">
        <v>64</v>
      </c>
      <c r="L15" t="s">
        <v>121</v>
      </c>
      <c r="M15" t="str">
        <f>"只有非公用报刊费才能编报"&amp;L15</f>
        <v>只有非公用报刊费才能编报30201办公费</v>
      </c>
      <c r="N15" s="126" t="e">
        <f>IF(P15&gt;0,COUNTIF($N$1:$N14,"?*")&amp;"、"&amp;M15&amp;"；","")</f>
        <v>#REF!</v>
      </c>
      <c r="P15" t="e">
        <f t="shared" si="1"/>
        <v>#REF!</v>
      </c>
      <c r="Q15">
        <f>SUMIF(村级组织运转!$A$39:$A$48,$L15,村级组织运转!$D$39:$D$48)</f>
        <v>0</v>
      </c>
      <c r="R15">
        <f>SUMIF(文化传媒教育事务!$A$39:$A$46,$L15,文化传媒教育事务!$D$39:$D$46)</f>
        <v>110000</v>
      </c>
      <c r="S15">
        <f>SUMIF(优化营商环境!$A$39:$A$48,$L15,优化营商环境!$D$39:$D$48)</f>
        <v>29000</v>
      </c>
      <c r="T15">
        <f>SUMIF(业务往来!$A$39:$A$47,$L15,业务往来!$D$39:$D$47)</f>
        <v>0</v>
      </c>
      <c r="U15">
        <f>SUMIF(农林水事务!$A$39:$A$48,$L15,农林水事务!$D$39:$D$48)</f>
        <v>159300</v>
      </c>
      <c r="V15">
        <f>SUMIF(卫生健康事务!$A$39:$A$48,$L15,卫生健康事务!$D$39:$D$48)</f>
        <v>75000</v>
      </c>
      <c r="W15">
        <f>SUMIF(社会保障和就业!$A$39:$A$48,$L15,社会保障和就业!$D$39:$D$48)</f>
        <v>0</v>
      </c>
      <c r="X15">
        <f>SUMIF(国防动员!$A$39:$A$48,$L15,国防动员!$D$39:$D$48)</f>
        <v>30000</v>
      </c>
      <c r="Y15">
        <f>SUMIF(节能环保!$A$39:$A$48,$L15,节能环保!$D$39:$D$48)</f>
        <v>125700</v>
      </c>
      <c r="Z15">
        <f>SUMIF(基层争先创优!$A$39:$A$67,$L15,基层争先创优!$D$39:$D$67)</f>
        <v>479100</v>
      </c>
      <c r="AA15">
        <f>SUMIF(灾害防治及应急管理!$A$39:$A$49,$L15,灾害防治及应急管理!$D$39:$D$49)</f>
        <v>160000</v>
      </c>
      <c r="AB15">
        <f>SUMIF(脱贫攻坚衔接乡村振兴!$A$39:$A$48,$L15,脱贫攻坚衔接乡村振兴!$D$39:$D$48)</f>
        <v>0</v>
      </c>
      <c r="AC15" t="e">
        <f>SUMIF(#REF!,$L15,#REF!)</f>
        <v>#REF!</v>
      </c>
      <c r="AD15">
        <f>SUMIF(城乡社区支出!$A$39:$A$48,$L15,城乡社区支出!$D$39:$D$48)</f>
        <v>0</v>
      </c>
      <c r="AE15">
        <f>SUMIF(一般公共服务!$A$39:$A$48,$L15,一般公共服务!$D$39:$D$48)</f>
        <v>101000</v>
      </c>
      <c r="AF15" t="e">
        <f>SUMIF(#REF!,$L15,#REF!)</f>
        <v>#REF!</v>
      </c>
      <c r="AG15" t="e">
        <f>SUMIF(#REF!,$L15,#REF!)</f>
        <v>#REF!</v>
      </c>
      <c r="AH15" t="e">
        <f>SUMIF(#REF!,$L15,#REF!)</f>
        <v>#REF!</v>
      </c>
      <c r="AI15" t="e">
        <f>SUMIF(#REF!,$L15,#REF!)</f>
        <v>#REF!</v>
      </c>
      <c r="AJ15" t="e">
        <f>SUMIF(#REF!,$L15,#REF!)</f>
        <v>#REF!</v>
      </c>
      <c r="AK15" t="e">
        <f>SUMIF(#REF!,$L15,#REF!)</f>
        <v>#REF!</v>
      </c>
      <c r="AL15" t="e">
        <f>SUMIF(#REF!,$L15,#REF!)</f>
        <v>#REF!</v>
      </c>
      <c r="AM15" t="e">
        <f>SUMIF(#REF!,$L15,#REF!)</f>
        <v>#REF!</v>
      </c>
      <c r="AN15" t="e">
        <f>SUMIF(#REF!,$L15,#REF!)</f>
        <v>#REF!</v>
      </c>
      <c r="AO15" t="e">
        <f>SUMIF(#REF!,$L15,#REF!)</f>
        <v>#REF!</v>
      </c>
      <c r="AP15" t="e">
        <f>SUMIF(#REF!,$L15,#REF!)</f>
        <v>#REF!</v>
      </c>
      <c r="AQ15" t="e">
        <f>SUMIF(#REF!,$L15,#REF!)</f>
        <v>#REF!</v>
      </c>
      <c r="AR15" t="e">
        <f>SUMIF(#REF!,$L15,#REF!)</f>
        <v>#REF!</v>
      </c>
      <c r="AS15" t="e">
        <f>SUMIF(#REF!,$L15,#REF!)</f>
        <v>#REF!</v>
      </c>
      <c r="AT15" t="e">
        <f>SUMIF(#REF!,$L15,#REF!)</f>
        <v>#REF!</v>
      </c>
      <c r="AU15" t="e">
        <f>SUMIF(#REF!,$L15,#REF!)</f>
        <v>#REF!</v>
      </c>
      <c r="AV15" t="e">
        <f>SUMIF(#REF!,$L15,#REF!)</f>
        <v>#REF!</v>
      </c>
      <c r="AW15" t="e">
        <f>SUMIF(#REF!,$L15,#REF!)</f>
        <v>#REF!</v>
      </c>
      <c r="AX15" t="e">
        <f>SUMIF(#REF!,$L15,#REF!)</f>
        <v>#REF!</v>
      </c>
      <c r="AY15" t="e">
        <f>SUMIF(#REF!,$L15,#REF!)</f>
        <v>#REF!</v>
      </c>
      <c r="AZ15" t="e">
        <f>SUMIF(#REF!,$L15,#REF!)</f>
        <v>#REF!</v>
      </c>
      <c r="BA15" t="e">
        <f>SUMIF(#REF!,$L15,#REF!)</f>
        <v>#REF!</v>
      </c>
      <c r="BB15" t="e">
        <f>SUMIF(#REF!,$L15,#REF!)</f>
        <v>#REF!</v>
      </c>
      <c r="BC15" t="e">
        <f>SUMIF(#REF!,$L15,#REF!)</f>
        <v>#REF!</v>
      </c>
      <c r="BD15" t="e">
        <f>SUMIF(#REF!,$L15,#REF!)</f>
        <v>#REF!</v>
      </c>
      <c r="BE15" t="e">
        <f>SUMIF(#REF!,$L15,#REF!)</f>
        <v>#REF!</v>
      </c>
      <c r="BF15" t="e">
        <f>SUMIF(#REF!,$L15,#REF!)</f>
        <v>#REF!</v>
      </c>
      <c r="BG15" t="e">
        <f>SUMIF(#REF!,$L15,#REF!)</f>
        <v>#REF!</v>
      </c>
      <c r="BH15" t="e">
        <f>SUMIF(#REF!,$L15,#REF!)</f>
        <v>#REF!</v>
      </c>
      <c r="BI15" t="e">
        <f>SUMIF(#REF!,$L15,#REF!)</f>
        <v>#REF!</v>
      </c>
      <c r="BJ15" t="e">
        <f>SUMIF(#REF!,$L15,#REF!)</f>
        <v>#REF!</v>
      </c>
      <c r="BK15" t="e">
        <f>SUMIF(#REF!,$L15,#REF!)</f>
        <v>#REF!</v>
      </c>
      <c r="BL15" t="e">
        <f>SUMIF(#REF!,$L15,#REF!)</f>
        <v>#REF!</v>
      </c>
      <c r="BM15" t="e">
        <f>SUMIF(#REF!,$L15,#REF!)</f>
        <v>#REF!</v>
      </c>
      <c r="BN15" t="e">
        <f>SUMIF(#REF!,$L15,#REF!)</f>
        <v>#REF!</v>
      </c>
      <c r="BP15" t="s">
        <v>122</v>
      </c>
      <c r="BQ15" t="s">
        <v>123</v>
      </c>
      <c r="BR15" t="s">
        <v>122</v>
      </c>
      <c r="BT15" t="s">
        <v>124</v>
      </c>
    </row>
    <row r="16" spans="1:72">
      <c r="A16" t="s">
        <v>125</v>
      </c>
      <c r="K16" t="s">
        <v>64</v>
      </c>
      <c r="L16" t="s">
        <v>126</v>
      </c>
      <c r="P16" t="e">
        <f t="shared" si="1"/>
        <v>#REF!</v>
      </c>
      <c r="Q16">
        <f>SUMIF(村级组织运转!$A$39:$A$48,$L16,村级组织运转!$D$39:$D$48)</f>
        <v>0</v>
      </c>
      <c r="R16">
        <f>SUMIF(文化传媒教育事务!$A$39:$A$46,$L16,文化传媒教育事务!$D$39:$D$46)</f>
        <v>0</v>
      </c>
      <c r="S16">
        <f>SUMIF(优化营商环境!$A$39:$A$48,$L16,优化营商环境!$D$39:$D$48)</f>
        <v>30000</v>
      </c>
      <c r="T16">
        <f>SUMIF(业务往来!$A$39:$A$47,$L16,业务往来!$D$39:$D$47)</f>
        <v>0</v>
      </c>
      <c r="U16">
        <f>SUMIF(农林水事务!$A$39:$A$48,$L16,农林水事务!$D$39:$D$48)</f>
        <v>0</v>
      </c>
      <c r="V16">
        <f>SUMIF(卫生健康事务!$A$39:$A$48,$L16,卫生健康事务!$D$39:$D$48)</f>
        <v>0</v>
      </c>
      <c r="W16">
        <f>SUMIF(社会保障和就业!$A$39:$A$48,$L16,社会保障和就业!$D$39:$D$48)</f>
        <v>0</v>
      </c>
      <c r="X16">
        <f>SUMIF(国防动员!$A$39:$A$48,$L16,国防动员!$D$39:$D$48)</f>
        <v>0</v>
      </c>
      <c r="Y16">
        <f>SUMIF(节能环保!$A$39:$A$48,$L16,节能环保!$D$39:$D$48)</f>
        <v>0</v>
      </c>
      <c r="Z16">
        <f>SUMIF(基层争先创优!$A$39:$A$67,$L16,基层争先创优!$D$39:$D$67)</f>
        <v>198000</v>
      </c>
      <c r="AA16">
        <f>SUMIF(灾害防治及应急管理!$A$39:$A$49,$L16,灾害防治及应急管理!$D$39:$D$49)</f>
        <v>120000</v>
      </c>
      <c r="AB16">
        <f>SUMIF(脱贫攻坚衔接乡村振兴!$A$39:$A$48,$L16,脱贫攻坚衔接乡村振兴!$D$39:$D$48)</f>
        <v>0</v>
      </c>
      <c r="AC16" t="e">
        <f>SUMIF(#REF!,$L16,#REF!)</f>
        <v>#REF!</v>
      </c>
      <c r="AD16">
        <f>SUMIF(城乡社区支出!$A$39:$A$48,$L16,城乡社区支出!$D$39:$D$48)</f>
        <v>0</v>
      </c>
      <c r="AE16">
        <f>SUMIF(一般公共服务!$A$39:$A$48,$L16,一般公共服务!$D$39:$D$48)</f>
        <v>157000</v>
      </c>
      <c r="AF16" t="e">
        <f>SUMIF(#REF!,$L16,#REF!)</f>
        <v>#REF!</v>
      </c>
      <c r="AG16" t="e">
        <f>SUMIF(#REF!,$L16,#REF!)</f>
        <v>#REF!</v>
      </c>
      <c r="AH16" t="e">
        <f>SUMIF(#REF!,$L16,#REF!)</f>
        <v>#REF!</v>
      </c>
      <c r="AI16" t="e">
        <f>SUMIF(#REF!,$L16,#REF!)</f>
        <v>#REF!</v>
      </c>
      <c r="AJ16" t="e">
        <f>SUMIF(#REF!,$L16,#REF!)</f>
        <v>#REF!</v>
      </c>
      <c r="AK16" t="e">
        <f>SUMIF(#REF!,$L16,#REF!)</f>
        <v>#REF!</v>
      </c>
      <c r="AL16" t="e">
        <f>SUMIF(#REF!,$L16,#REF!)</f>
        <v>#REF!</v>
      </c>
      <c r="AM16" t="e">
        <f>SUMIF(#REF!,$L16,#REF!)</f>
        <v>#REF!</v>
      </c>
      <c r="AN16" t="e">
        <f>SUMIF(#REF!,$L16,#REF!)</f>
        <v>#REF!</v>
      </c>
      <c r="AO16" t="e">
        <f>SUMIF(#REF!,$L16,#REF!)</f>
        <v>#REF!</v>
      </c>
      <c r="AP16" t="e">
        <f>SUMIF(#REF!,$L16,#REF!)</f>
        <v>#REF!</v>
      </c>
      <c r="AQ16" t="e">
        <f>SUMIF(#REF!,$L16,#REF!)</f>
        <v>#REF!</v>
      </c>
      <c r="AR16" t="e">
        <f>SUMIF(#REF!,$L16,#REF!)</f>
        <v>#REF!</v>
      </c>
      <c r="AS16" t="e">
        <f>SUMIF(#REF!,$L16,#REF!)</f>
        <v>#REF!</v>
      </c>
      <c r="AT16" t="e">
        <f>SUMIF(#REF!,$L16,#REF!)</f>
        <v>#REF!</v>
      </c>
      <c r="AU16" t="e">
        <f>SUMIF(#REF!,$L16,#REF!)</f>
        <v>#REF!</v>
      </c>
      <c r="AV16" t="e">
        <f>SUMIF(#REF!,$L16,#REF!)</f>
        <v>#REF!</v>
      </c>
      <c r="AW16" t="e">
        <f>SUMIF(#REF!,$L16,#REF!)</f>
        <v>#REF!</v>
      </c>
      <c r="AX16" t="e">
        <f>SUMIF(#REF!,$L16,#REF!)</f>
        <v>#REF!</v>
      </c>
      <c r="AY16" t="e">
        <f>SUMIF(#REF!,$L16,#REF!)</f>
        <v>#REF!</v>
      </c>
      <c r="AZ16" t="e">
        <f>SUMIF(#REF!,$L16,#REF!)</f>
        <v>#REF!</v>
      </c>
      <c r="BA16" t="e">
        <f>SUMIF(#REF!,$L16,#REF!)</f>
        <v>#REF!</v>
      </c>
      <c r="BB16" t="e">
        <f>SUMIF(#REF!,$L16,#REF!)</f>
        <v>#REF!</v>
      </c>
      <c r="BC16" t="e">
        <f>SUMIF(#REF!,$L16,#REF!)</f>
        <v>#REF!</v>
      </c>
      <c r="BD16" t="e">
        <f>SUMIF(#REF!,$L16,#REF!)</f>
        <v>#REF!</v>
      </c>
      <c r="BE16" t="e">
        <f>SUMIF(#REF!,$L16,#REF!)</f>
        <v>#REF!</v>
      </c>
      <c r="BF16" t="e">
        <f>SUMIF(#REF!,$L16,#REF!)</f>
        <v>#REF!</v>
      </c>
      <c r="BG16" t="e">
        <f>SUMIF(#REF!,$L16,#REF!)</f>
        <v>#REF!</v>
      </c>
      <c r="BH16" t="e">
        <f>SUMIF(#REF!,$L16,#REF!)</f>
        <v>#REF!</v>
      </c>
      <c r="BI16" t="e">
        <f>SUMIF(#REF!,$L16,#REF!)</f>
        <v>#REF!</v>
      </c>
      <c r="BJ16" t="e">
        <f>SUMIF(#REF!,$L16,#REF!)</f>
        <v>#REF!</v>
      </c>
      <c r="BK16" t="e">
        <f>SUMIF(#REF!,$L16,#REF!)</f>
        <v>#REF!</v>
      </c>
      <c r="BL16" t="e">
        <f>SUMIF(#REF!,$L16,#REF!)</f>
        <v>#REF!</v>
      </c>
      <c r="BM16" t="e">
        <f>SUMIF(#REF!,$L16,#REF!)</f>
        <v>#REF!</v>
      </c>
      <c r="BN16" t="e">
        <f>SUMIF(#REF!,$L16,#REF!)</f>
        <v>#REF!</v>
      </c>
      <c r="BP16" t="s">
        <v>127</v>
      </c>
      <c r="BQ16" t="s">
        <v>54</v>
      </c>
      <c r="BR16" t="s">
        <v>127</v>
      </c>
      <c r="BT16" t="s">
        <v>128</v>
      </c>
    </row>
    <row r="17" spans="1:72">
      <c r="A17" t="s">
        <v>129</v>
      </c>
      <c r="K17" t="s">
        <v>64</v>
      </c>
      <c r="L17" t="s">
        <v>130</v>
      </c>
      <c r="P17" t="e">
        <f t="shared" si="1"/>
        <v>#REF!</v>
      </c>
      <c r="Q17">
        <f>SUMIF(村级组织运转!$A$39:$A$48,$L17,村级组织运转!$D$39:$D$48)</f>
        <v>0</v>
      </c>
      <c r="R17">
        <f>SUMIF(文化传媒教育事务!$A$39:$A$46,$L17,文化传媒教育事务!$D$39:$D$46)</f>
        <v>0</v>
      </c>
      <c r="S17">
        <f>SUMIF(优化营商环境!$A$39:$A$48,$L17,优化营商环境!$D$39:$D$48)</f>
        <v>0</v>
      </c>
      <c r="T17">
        <f>SUMIF(业务往来!$A$39:$A$47,$L17,业务往来!$D$39:$D$47)</f>
        <v>0</v>
      </c>
      <c r="U17">
        <f>SUMIF(农林水事务!$A$39:$A$48,$L17,农林水事务!$D$39:$D$48)</f>
        <v>0</v>
      </c>
      <c r="V17">
        <f>SUMIF(卫生健康事务!$A$39:$A$48,$L17,卫生健康事务!$D$39:$D$48)</f>
        <v>0</v>
      </c>
      <c r="W17">
        <f>SUMIF(社会保障和就业!$A$39:$A$48,$L17,社会保障和就业!$D$39:$D$48)</f>
        <v>0</v>
      </c>
      <c r="X17">
        <f>SUMIF(国防动员!$A$39:$A$48,$L17,国防动员!$D$39:$D$48)</f>
        <v>0</v>
      </c>
      <c r="Y17">
        <f>SUMIF(节能环保!$A$39:$A$48,$L17,节能环保!$D$39:$D$48)</f>
        <v>0</v>
      </c>
      <c r="Z17">
        <f>SUMIF(基层争先创优!$A$39:$A$67,$L17,基层争先创优!$D$39:$D$67)</f>
        <v>0</v>
      </c>
      <c r="AA17">
        <f>SUMIF(灾害防治及应急管理!$A$39:$A$49,$L17,灾害防治及应急管理!$D$39:$D$49)</f>
        <v>0</v>
      </c>
      <c r="AB17">
        <f>SUMIF(脱贫攻坚衔接乡村振兴!$A$39:$A$48,$L17,脱贫攻坚衔接乡村振兴!$D$39:$D$48)</f>
        <v>0</v>
      </c>
      <c r="AC17" t="e">
        <f>SUMIF(#REF!,$L17,#REF!)</f>
        <v>#REF!</v>
      </c>
      <c r="AD17">
        <f>SUMIF(城乡社区支出!$A$39:$A$48,$L17,城乡社区支出!$D$39:$D$48)</f>
        <v>0</v>
      </c>
      <c r="AE17">
        <f>SUMIF(一般公共服务!$A$39:$A$48,$L17,一般公共服务!$D$39:$D$48)</f>
        <v>0</v>
      </c>
      <c r="AF17" t="e">
        <f>SUMIF(#REF!,$L17,#REF!)</f>
        <v>#REF!</v>
      </c>
      <c r="AG17" t="e">
        <f>SUMIF(#REF!,$L17,#REF!)</f>
        <v>#REF!</v>
      </c>
      <c r="AH17" t="e">
        <f>SUMIF(#REF!,$L17,#REF!)</f>
        <v>#REF!</v>
      </c>
      <c r="AI17" t="e">
        <f>SUMIF(#REF!,$L17,#REF!)</f>
        <v>#REF!</v>
      </c>
      <c r="AJ17" t="e">
        <f>SUMIF(#REF!,$L17,#REF!)</f>
        <v>#REF!</v>
      </c>
      <c r="AK17" t="e">
        <f>SUMIF(#REF!,$L17,#REF!)</f>
        <v>#REF!</v>
      </c>
      <c r="AL17" t="e">
        <f>SUMIF(#REF!,$L17,#REF!)</f>
        <v>#REF!</v>
      </c>
      <c r="AM17" t="e">
        <f>SUMIF(#REF!,$L17,#REF!)</f>
        <v>#REF!</v>
      </c>
      <c r="AN17" t="e">
        <f>SUMIF(#REF!,$L17,#REF!)</f>
        <v>#REF!</v>
      </c>
      <c r="AO17" t="e">
        <f>SUMIF(#REF!,$L17,#REF!)</f>
        <v>#REF!</v>
      </c>
      <c r="AP17" t="e">
        <f>SUMIF(#REF!,$L17,#REF!)</f>
        <v>#REF!</v>
      </c>
      <c r="AQ17" t="e">
        <f>SUMIF(#REF!,$L17,#REF!)</f>
        <v>#REF!</v>
      </c>
      <c r="AR17" t="e">
        <f>SUMIF(#REF!,$L17,#REF!)</f>
        <v>#REF!</v>
      </c>
      <c r="AS17" t="e">
        <f>SUMIF(#REF!,$L17,#REF!)</f>
        <v>#REF!</v>
      </c>
      <c r="AT17" t="e">
        <f>SUMIF(#REF!,$L17,#REF!)</f>
        <v>#REF!</v>
      </c>
      <c r="AU17" t="e">
        <f>SUMIF(#REF!,$L17,#REF!)</f>
        <v>#REF!</v>
      </c>
      <c r="AV17" t="e">
        <f>SUMIF(#REF!,$L17,#REF!)</f>
        <v>#REF!</v>
      </c>
      <c r="AW17" t="e">
        <f>SUMIF(#REF!,$L17,#REF!)</f>
        <v>#REF!</v>
      </c>
      <c r="AX17" t="e">
        <f>SUMIF(#REF!,$L17,#REF!)</f>
        <v>#REF!</v>
      </c>
      <c r="AY17" t="e">
        <f>SUMIF(#REF!,$L17,#REF!)</f>
        <v>#REF!</v>
      </c>
      <c r="AZ17" t="e">
        <f>SUMIF(#REF!,$L17,#REF!)</f>
        <v>#REF!</v>
      </c>
      <c r="BA17" t="e">
        <f>SUMIF(#REF!,$L17,#REF!)</f>
        <v>#REF!</v>
      </c>
      <c r="BB17" t="e">
        <f>SUMIF(#REF!,$L17,#REF!)</f>
        <v>#REF!</v>
      </c>
      <c r="BC17" t="e">
        <f>SUMIF(#REF!,$L17,#REF!)</f>
        <v>#REF!</v>
      </c>
      <c r="BD17" t="e">
        <f>SUMIF(#REF!,$L17,#REF!)</f>
        <v>#REF!</v>
      </c>
      <c r="BE17" t="e">
        <f>SUMIF(#REF!,$L17,#REF!)</f>
        <v>#REF!</v>
      </c>
      <c r="BF17" t="e">
        <f>SUMIF(#REF!,$L17,#REF!)</f>
        <v>#REF!</v>
      </c>
      <c r="BG17" t="e">
        <f>SUMIF(#REF!,$L17,#REF!)</f>
        <v>#REF!</v>
      </c>
      <c r="BH17" t="e">
        <f>SUMIF(#REF!,$L17,#REF!)</f>
        <v>#REF!</v>
      </c>
      <c r="BI17" t="e">
        <f>SUMIF(#REF!,$L17,#REF!)</f>
        <v>#REF!</v>
      </c>
      <c r="BJ17" t="e">
        <f>SUMIF(#REF!,$L17,#REF!)</f>
        <v>#REF!</v>
      </c>
      <c r="BK17" t="e">
        <f>SUMIF(#REF!,$L17,#REF!)</f>
        <v>#REF!</v>
      </c>
      <c r="BL17" t="e">
        <f>SUMIF(#REF!,$L17,#REF!)</f>
        <v>#REF!</v>
      </c>
      <c r="BM17" t="e">
        <f>SUMIF(#REF!,$L17,#REF!)</f>
        <v>#REF!</v>
      </c>
      <c r="BN17" t="e">
        <f>SUMIF(#REF!,$L17,#REF!)</f>
        <v>#REF!</v>
      </c>
      <c r="BP17" t="s">
        <v>131</v>
      </c>
      <c r="BQ17" t="s">
        <v>63</v>
      </c>
      <c r="BR17" t="s">
        <v>64</v>
      </c>
      <c r="BT17" t="s">
        <v>132</v>
      </c>
    </row>
    <row r="18" spans="1:72">
      <c r="A18" t="s">
        <v>133</v>
      </c>
      <c r="K18" t="s">
        <v>64</v>
      </c>
      <c r="L18" t="s">
        <v>134</v>
      </c>
      <c r="P18" s="127" t="e">
        <f t="shared" si="1"/>
        <v>#REF!</v>
      </c>
      <c r="Q18">
        <f>SUMIF(村级组织运转!$A$39:$A$48,$L18,村级组织运转!$D$39:$D$48)</f>
        <v>0</v>
      </c>
      <c r="R18">
        <f>SUMIF(文化传媒教育事务!$A$39:$A$46,$L18,文化传媒教育事务!$D$39:$D$46)</f>
        <v>0</v>
      </c>
      <c r="S18">
        <f>SUMIF(优化营商环境!$A$39:$A$48,$L18,优化营商环境!$D$39:$D$48)</f>
        <v>0</v>
      </c>
      <c r="T18">
        <f>SUMIF(业务往来!$A$39:$A$47,$L18,业务往来!$D$39:$D$47)</f>
        <v>0</v>
      </c>
      <c r="U18">
        <f>SUMIF(农林水事务!$A$39:$A$48,$L18,农林水事务!$D$39:$D$48)</f>
        <v>0</v>
      </c>
      <c r="V18">
        <f>SUMIF(卫生健康事务!$A$39:$A$48,$L18,卫生健康事务!$D$39:$D$48)</f>
        <v>0</v>
      </c>
      <c r="W18">
        <f>SUMIF(社会保障和就业!$A$39:$A$48,$L18,社会保障和就业!$D$39:$D$48)</f>
        <v>0</v>
      </c>
      <c r="X18">
        <f>SUMIF(国防动员!$A$39:$A$48,$L18,国防动员!$D$39:$D$48)</f>
        <v>0</v>
      </c>
      <c r="Y18">
        <f>SUMIF(节能环保!$A$39:$A$48,$L18,节能环保!$D$39:$D$48)</f>
        <v>0</v>
      </c>
      <c r="Z18">
        <f>SUMIF(基层争先创优!$A$39:$A$67,$L18,基层争先创优!$D$39:$D$67)</f>
        <v>0</v>
      </c>
      <c r="AA18">
        <f>SUMIF(灾害防治及应急管理!$A$39:$A$49,$L18,灾害防治及应急管理!$D$39:$D$49)</f>
        <v>0</v>
      </c>
      <c r="AB18">
        <f>SUMIF(脱贫攻坚衔接乡村振兴!$A$39:$A$48,$L18,脱贫攻坚衔接乡村振兴!$D$39:$D$48)</f>
        <v>0</v>
      </c>
      <c r="AC18" t="e">
        <f>SUMIF(#REF!,$L18,#REF!)</f>
        <v>#REF!</v>
      </c>
      <c r="AD18">
        <f>SUMIF(城乡社区支出!$A$39:$A$48,$L18,城乡社区支出!$D$39:$D$48)</f>
        <v>0</v>
      </c>
      <c r="AE18">
        <f>SUMIF(一般公共服务!$A$39:$A$48,$L18,一般公共服务!$D$39:$D$48)</f>
        <v>0</v>
      </c>
      <c r="AF18" t="e">
        <f>SUMIF(#REF!,$L18,#REF!)</f>
        <v>#REF!</v>
      </c>
      <c r="AG18" t="e">
        <f>SUMIF(#REF!,$L18,#REF!)</f>
        <v>#REF!</v>
      </c>
      <c r="AH18" t="e">
        <f>SUMIF(#REF!,$L18,#REF!)</f>
        <v>#REF!</v>
      </c>
      <c r="AI18" t="e">
        <f>SUMIF(#REF!,$L18,#REF!)</f>
        <v>#REF!</v>
      </c>
      <c r="AJ18" t="e">
        <f>SUMIF(#REF!,$L18,#REF!)</f>
        <v>#REF!</v>
      </c>
      <c r="AK18" t="e">
        <f>SUMIF(#REF!,$L18,#REF!)</f>
        <v>#REF!</v>
      </c>
      <c r="AL18" t="e">
        <f>SUMIF(#REF!,$L18,#REF!)</f>
        <v>#REF!</v>
      </c>
      <c r="AM18" t="e">
        <f>SUMIF(#REF!,$L18,#REF!)</f>
        <v>#REF!</v>
      </c>
      <c r="AN18" t="e">
        <f>SUMIF(#REF!,$L18,#REF!)</f>
        <v>#REF!</v>
      </c>
      <c r="AO18" t="e">
        <f>SUMIF(#REF!,$L18,#REF!)</f>
        <v>#REF!</v>
      </c>
      <c r="AP18" t="e">
        <f>SUMIF(#REF!,$L18,#REF!)</f>
        <v>#REF!</v>
      </c>
      <c r="AQ18" t="e">
        <f>SUMIF(#REF!,$L18,#REF!)</f>
        <v>#REF!</v>
      </c>
      <c r="AR18" t="e">
        <f>SUMIF(#REF!,$L18,#REF!)</f>
        <v>#REF!</v>
      </c>
      <c r="AS18" t="e">
        <f>SUMIF(#REF!,$L18,#REF!)</f>
        <v>#REF!</v>
      </c>
      <c r="AT18" t="e">
        <f>SUMIF(#REF!,$L18,#REF!)</f>
        <v>#REF!</v>
      </c>
      <c r="AU18" t="e">
        <f>SUMIF(#REF!,$L18,#REF!)</f>
        <v>#REF!</v>
      </c>
      <c r="AV18" t="e">
        <f>SUMIF(#REF!,$L18,#REF!)</f>
        <v>#REF!</v>
      </c>
      <c r="AW18" t="e">
        <f>SUMIF(#REF!,$L18,#REF!)</f>
        <v>#REF!</v>
      </c>
      <c r="AX18" t="e">
        <f>SUMIF(#REF!,$L18,#REF!)</f>
        <v>#REF!</v>
      </c>
      <c r="AY18" t="e">
        <f>SUMIF(#REF!,$L18,#REF!)</f>
        <v>#REF!</v>
      </c>
      <c r="AZ18" t="e">
        <f>SUMIF(#REF!,$L18,#REF!)</f>
        <v>#REF!</v>
      </c>
      <c r="BA18" t="e">
        <f>SUMIF(#REF!,$L18,#REF!)</f>
        <v>#REF!</v>
      </c>
      <c r="BB18" t="e">
        <f>SUMIF(#REF!,$L18,#REF!)</f>
        <v>#REF!</v>
      </c>
      <c r="BC18" t="e">
        <f>SUMIF(#REF!,$L18,#REF!)</f>
        <v>#REF!</v>
      </c>
      <c r="BD18" t="e">
        <f>SUMIF(#REF!,$L18,#REF!)</f>
        <v>#REF!</v>
      </c>
      <c r="BE18" t="e">
        <f>SUMIF(#REF!,$L18,#REF!)</f>
        <v>#REF!</v>
      </c>
      <c r="BF18" t="e">
        <f>SUMIF(#REF!,$L18,#REF!)</f>
        <v>#REF!</v>
      </c>
      <c r="BG18" t="e">
        <f>SUMIF(#REF!,$L18,#REF!)</f>
        <v>#REF!</v>
      </c>
      <c r="BH18" t="e">
        <f>SUMIF(#REF!,$L18,#REF!)</f>
        <v>#REF!</v>
      </c>
      <c r="BI18" t="e">
        <f>SUMIF(#REF!,$L18,#REF!)</f>
        <v>#REF!</v>
      </c>
      <c r="BJ18" t="e">
        <f>SUMIF(#REF!,$L18,#REF!)</f>
        <v>#REF!</v>
      </c>
      <c r="BK18" t="e">
        <f>SUMIF(#REF!,$L18,#REF!)</f>
        <v>#REF!</v>
      </c>
      <c r="BL18" t="e">
        <f>SUMIF(#REF!,$L18,#REF!)</f>
        <v>#REF!</v>
      </c>
      <c r="BM18" t="e">
        <f>SUMIF(#REF!,$L18,#REF!)</f>
        <v>#REF!</v>
      </c>
      <c r="BN18" t="e">
        <f>SUMIF(#REF!,$L18,#REF!)</f>
        <v>#REF!</v>
      </c>
      <c r="BP18" t="s">
        <v>135</v>
      </c>
      <c r="BQ18" t="s">
        <v>71</v>
      </c>
      <c r="BR18" t="s">
        <v>135</v>
      </c>
      <c r="BT18" t="s">
        <v>136</v>
      </c>
    </row>
    <row r="19" spans="1:72">
      <c r="A19" t="s">
        <v>137</v>
      </c>
      <c r="K19" t="s">
        <v>64</v>
      </c>
      <c r="L19" t="s">
        <v>138</v>
      </c>
      <c r="M19" t="str">
        <f>"项目支出不能编制"&amp;L19</f>
        <v>项目支出不能编制30205水费</v>
      </c>
      <c r="O19" s="126" t="e">
        <f>IF(P19&gt;0,COUNTIF($O$1:$O18,"?*")&amp;"、"&amp;M19&amp;"；","")</f>
        <v>#REF!</v>
      </c>
      <c r="P19" t="e">
        <f t="shared" si="1"/>
        <v>#REF!</v>
      </c>
      <c r="Q19">
        <f>SUMIF(村级组织运转!$A$39:$A$48,$L19,村级组织运转!$D$39:$D$48)</f>
        <v>0</v>
      </c>
      <c r="R19">
        <f>SUMIF(文化传媒教育事务!$A$39:$A$46,$L19,文化传媒教育事务!$D$39:$D$46)</f>
        <v>0</v>
      </c>
      <c r="S19">
        <f>SUMIF(优化营商环境!$A$39:$A$48,$L19,优化营商环境!$D$39:$D$48)</f>
        <v>0</v>
      </c>
      <c r="T19">
        <f>SUMIF(业务往来!$A$39:$A$47,$L19,业务往来!$D$39:$D$47)</f>
        <v>0</v>
      </c>
      <c r="U19">
        <f>SUMIF(农林水事务!$A$39:$A$48,$L19,农林水事务!$D$39:$D$48)</f>
        <v>0</v>
      </c>
      <c r="V19">
        <f>SUMIF(卫生健康事务!$A$39:$A$48,$L19,卫生健康事务!$D$39:$D$48)</f>
        <v>0</v>
      </c>
      <c r="W19">
        <f>SUMIF(社会保障和就业!$A$39:$A$48,$L19,社会保障和就业!$D$39:$D$48)</f>
        <v>0</v>
      </c>
      <c r="X19">
        <f>SUMIF(国防动员!$A$39:$A$48,$L19,国防动员!$D$39:$D$48)</f>
        <v>0</v>
      </c>
      <c r="Y19">
        <f>SUMIF(节能环保!$A$39:$A$48,$L19,节能环保!$D$39:$D$48)</f>
        <v>0</v>
      </c>
      <c r="Z19">
        <f>SUMIF(基层争先创优!$A$39:$A$67,$L19,基层争先创优!$D$39:$D$67)</f>
        <v>0</v>
      </c>
      <c r="AA19">
        <f>SUMIF(灾害防治及应急管理!$A$39:$A$49,$L19,灾害防治及应急管理!$D$39:$D$49)</f>
        <v>0</v>
      </c>
      <c r="AB19">
        <f>SUMIF(脱贫攻坚衔接乡村振兴!$A$39:$A$48,$L19,脱贫攻坚衔接乡村振兴!$D$39:$D$48)</f>
        <v>0</v>
      </c>
      <c r="AC19" t="e">
        <f>SUMIF(#REF!,$L19,#REF!)</f>
        <v>#REF!</v>
      </c>
      <c r="AD19">
        <f>SUMIF(城乡社区支出!$A$39:$A$48,$L19,城乡社区支出!$D$39:$D$48)</f>
        <v>0</v>
      </c>
      <c r="AE19">
        <f>SUMIF(一般公共服务!$A$39:$A$48,$L19,一般公共服务!$D$39:$D$48)</f>
        <v>0</v>
      </c>
      <c r="AF19" t="e">
        <f>SUMIF(#REF!,$L19,#REF!)</f>
        <v>#REF!</v>
      </c>
      <c r="AG19" t="e">
        <f>SUMIF(#REF!,$L19,#REF!)</f>
        <v>#REF!</v>
      </c>
      <c r="AH19" t="e">
        <f>SUMIF(#REF!,$L19,#REF!)</f>
        <v>#REF!</v>
      </c>
      <c r="AI19" t="e">
        <f>SUMIF(#REF!,$L19,#REF!)</f>
        <v>#REF!</v>
      </c>
      <c r="AJ19" t="e">
        <f>SUMIF(#REF!,$L19,#REF!)</f>
        <v>#REF!</v>
      </c>
      <c r="AK19" t="e">
        <f>SUMIF(#REF!,$L19,#REF!)</f>
        <v>#REF!</v>
      </c>
      <c r="AL19" t="e">
        <f>SUMIF(#REF!,$L19,#REF!)</f>
        <v>#REF!</v>
      </c>
      <c r="AM19" t="e">
        <f>SUMIF(#REF!,$L19,#REF!)</f>
        <v>#REF!</v>
      </c>
      <c r="AN19" t="e">
        <f>SUMIF(#REF!,$L19,#REF!)</f>
        <v>#REF!</v>
      </c>
      <c r="AO19" t="e">
        <f>SUMIF(#REF!,$L19,#REF!)</f>
        <v>#REF!</v>
      </c>
      <c r="AP19" t="e">
        <f>SUMIF(#REF!,$L19,#REF!)</f>
        <v>#REF!</v>
      </c>
      <c r="AQ19" t="e">
        <f>SUMIF(#REF!,$L19,#REF!)</f>
        <v>#REF!</v>
      </c>
      <c r="AR19" t="e">
        <f>SUMIF(#REF!,$L19,#REF!)</f>
        <v>#REF!</v>
      </c>
      <c r="AS19" t="e">
        <f>SUMIF(#REF!,$L19,#REF!)</f>
        <v>#REF!</v>
      </c>
      <c r="AT19" t="e">
        <f>SUMIF(#REF!,$L19,#REF!)</f>
        <v>#REF!</v>
      </c>
      <c r="AU19" t="e">
        <f>SUMIF(#REF!,$L19,#REF!)</f>
        <v>#REF!</v>
      </c>
      <c r="AV19" t="e">
        <f>SUMIF(#REF!,$L19,#REF!)</f>
        <v>#REF!</v>
      </c>
      <c r="AW19" t="e">
        <f>SUMIF(#REF!,$L19,#REF!)</f>
        <v>#REF!</v>
      </c>
      <c r="AX19" t="e">
        <f>SUMIF(#REF!,$L19,#REF!)</f>
        <v>#REF!</v>
      </c>
      <c r="AY19" t="e">
        <f>SUMIF(#REF!,$L19,#REF!)</f>
        <v>#REF!</v>
      </c>
      <c r="AZ19" t="e">
        <f>SUMIF(#REF!,$L19,#REF!)</f>
        <v>#REF!</v>
      </c>
      <c r="BA19" t="e">
        <f>SUMIF(#REF!,$L19,#REF!)</f>
        <v>#REF!</v>
      </c>
      <c r="BB19" t="e">
        <f>SUMIF(#REF!,$L19,#REF!)</f>
        <v>#REF!</v>
      </c>
      <c r="BC19" t="e">
        <f>SUMIF(#REF!,$L19,#REF!)</f>
        <v>#REF!</v>
      </c>
      <c r="BD19" t="e">
        <f>SUMIF(#REF!,$L19,#REF!)</f>
        <v>#REF!</v>
      </c>
      <c r="BE19" t="e">
        <f>SUMIF(#REF!,$L19,#REF!)</f>
        <v>#REF!</v>
      </c>
      <c r="BF19" t="e">
        <f>SUMIF(#REF!,$L19,#REF!)</f>
        <v>#REF!</v>
      </c>
      <c r="BG19" t="e">
        <f>SUMIF(#REF!,$L19,#REF!)</f>
        <v>#REF!</v>
      </c>
      <c r="BH19" t="e">
        <f>SUMIF(#REF!,$L19,#REF!)</f>
        <v>#REF!</v>
      </c>
      <c r="BI19" t="e">
        <f>SUMIF(#REF!,$L19,#REF!)</f>
        <v>#REF!</v>
      </c>
      <c r="BJ19" t="e">
        <f>SUMIF(#REF!,$L19,#REF!)</f>
        <v>#REF!</v>
      </c>
      <c r="BK19" t="e">
        <f>SUMIF(#REF!,$L19,#REF!)</f>
        <v>#REF!</v>
      </c>
      <c r="BL19" t="e">
        <f>SUMIF(#REF!,$L19,#REF!)</f>
        <v>#REF!</v>
      </c>
      <c r="BM19" t="e">
        <f>SUMIF(#REF!,$L19,#REF!)</f>
        <v>#REF!</v>
      </c>
      <c r="BN19" t="e">
        <f>SUMIF(#REF!,$L19,#REF!)</f>
        <v>#REF!</v>
      </c>
      <c r="BP19" t="s">
        <v>139</v>
      </c>
      <c r="BQ19" t="s">
        <v>140</v>
      </c>
      <c r="BR19" t="s">
        <v>64</v>
      </c>
      <c r="BT19" t="s">
        <v>141</v>
      </c>
    </row>
    <row r="20" spans="1:72">
      <c r="A20" t="s">
        <v>142</v>
      </c>
      <c r="K20" t="s">
        <v>64</v>
      </c>
      <c r="L20" t="s">
        <v>143</v>
      </c>
      <c r="M20" t="str">
        <f>"只有专用设备运行才能编制"&amp;L20</f>
        <v>只有专用设备运行才能编制30206电费</v>
      </c>
      <c r="N20" s="126" t="e">
        <f>IF(P20&gt;0,COUNTIF($N$1:$N19,"?*")&amp;"、"&amp;M20&amp;"；","")</f>
        <v>#REF!</v>
      </c>
      <c r="P20" t="e">
        <f t="shared" si="1"/>
        <v>#REF!</v>
      </c>
      <c r="Q20">
        <f>SUMIF(村级组织运转!$A$39:$A$48,$L20,村级组织运转!$D$39:$D$48)</f>
        <v>0</v>
      </c>
      <c r="R20">
        <f>SUMIF(文化传媒教育事务!$A$39:$A$46,$L20,文化传媒教育事务!$D$39:$D$46)</f>
        <v>0</v>
      </c>
      <c r="S20">
        <f>SUMIF(优化营商环境!$A$39:$A$48,$L20,优化营商环境!$D$39:$D$48)</f>
        <v>0</v>
      </c>
      <c r="T20">
        <f>SUMIF(业务往来!$A$39:$A$47,$L20,业务往来!$D$39:$D$47)</f>
        <v>0</v>
      </c>
      <c r="U20">
        <f>SUMIF(农林水事务!$A$39:$A$48,$L20,农林水事务!$D$39:$D$48)</f>
        <v>0</v>
      </c>
      <c r="V20">
        <f>SUMIF(卫生健康事务!$A$39:$A$48,$L20,卫生健康事务!$D$39:$D$48)</f>
        <v>0</v>
      </c>
      <c r="W20">
        <f>SUMIF(社会保障和就业!$A$39:$A$48,$L20,社会保障和就业!$D$39:$D$48)</f>
        <v>0</v>
      </c>
      <c r="X20">
        <f>SUMIF(国防动员!$A$39:$A$48,$L20,国防动员!$D$39:$D$48)</f>
        <v>0</v>
      </c>
      <c r="Y20">
        <f>SUMIF(节能环保!$A$39:$A$48,$L20,节能环保!$D$39:$D$48)</f>
        <v>0</v>
      </c>
      <c r="Z20">
        <f>SUMIF(基层争先创优!$A$39:$A$67,$L20,基层争先创优!$D$39:$D$67)</f>
        <v>0</v>
      </c>
      <c r="AA20">
        <f>SUMIF(灾害防治及应急管理!$A$39:$A$49,$L20,灾害防治及应急管理!$D$39:$D$49)</f>
        <v>0</v>
      </c>
      <c r="AB20">
        <f>SUMIF(脱贫攻坚衔接乡村振兴!$A$39:$A$48,$L20,脱贫攻坚衔接乡村振兴!$D$39:$D$48)</f>
        <v>0</v>
      </c>
      <c r="AC20" t="e">
        <f>SUMIF(#REF!,$L20,#REF!)</f>
        <v>#REF!</v>
      </c>
      <c r="AD20">
        <f>SUMIF(城乡社区支出!$A$39:$A$48,$L20,城乡社区支出!$D$39:$D$48)</f>
        <v>0</v>
      </c>
      <c r="AE20">
        <f>SUMIF(一般公共服务!$A$39:$A$48,$L20,一般公共服务!$D$39:$D$48)</f>
        <v>0</v>
      </c>
      <c r="AF20" t="e">
        <f>SUMIF(#REF!,$L20,#REF!)</f>
        <v>#REF!</v>
      </c>
      <c r="AG20" t="e">
        <f>SUMIF(#REF!,$L20,#REF!)</f>
        <v>#REF!</v>
      </c>
      <c r="AH20" t="e">
        <f>SUMIF(#REF!,$L20,#REF!)</f>
        <v>#REF!</v>
      </c>
      <c r="AI20" t="e">
        <f>SUMIF(#REF!,$L20,#REF!)</f>
        <v>#REF!</v>
      </c>
      <c r="AJ20" t="e">
        <f>SUMIF(#REF!,$L20,#REF!)</f>
        <v>#REF!</v>
      </c>
      <c r="AK20" t="e">
        <f>SUMIF(#REF!,$L20,#REF!)</f>
        <v>#REF!</v>
      </c>
      <c r="AL20" t="e">
        <f>SUMIF(#REF!,$L20,#REF!)</f>
        <v>#REF!</v>
      </c>
      <c r="AM20" t="e">
        <f>SUMIF(#REF!,$L20,#REF!)</f>
        <v>#REF!</v>
      </c>
      <c r="AN20" t="e">
        <f>SUMIF(#REF!,$L20,#REF!)</f>
        <v>#REF!</v>
      </c>
      <c r="AO20" t="e">
        <f>SUMIF(#REF!,$L20,#REF!)</f>
        <v>#REF!</v>
      </c>
      <c r="AP20" t="e">
        <f>SUMIF(#REF!,$L20,#REF!)</f>
        <v>#REF!</v>
      </c>
      <c r="AQ20" t="e">
        <f>SUMIF(#REF!,$L20,#REF!)</f>
        <v>#REF!</v>
      </c>
      <c r="AR20" t="e">
        <f>SUMIF(#REF!,$L20,#REF!)</f>
        <v>#REF!</v>
      </c>
      <c r="AS20" t="e">
        <f>SUMIF(#REF!,$L20,#REF!)</f>
        <v>#REF!</v>
      </c>
      <c r="AT20" t="e">
        <f>SUMIF(#REF!,$L20,#REF!)</f>
        <v>#REF!</v>
      </c>
      <c r="AU20" t="e">
        <f>SUMIF(#REF!,$L20,#REF!)</f>
        <v>#REF!</v>
      </c>
      <c r="AV20" t="e">
        <f>SUMIF(#REF!,$L20,#REF!)</f>
        <v>#REF!</v>
      </c>
      <c r="AW20" t="e">
        <f>SUMIF(#REF!,$L20,#REF!)</f>
        <v>#REF!</v>
      </c>
      <c r="AX20" t="e">
        <f>SUMIF(#REF!,$L20,#REF!)</f>
        <v>#REF!</v>
      </c>
      <c r="AY20" t="e">
        <f>SUMIF(#REF!,$L20,#REF!)</f>
        <v>#REF!</v>
      </c>
      <c r="AZ20" t="e">
        <f>SUMIF(#REF!,$L20,#REF!)</f>
        <v>#REF!</v>
      </c>
      <c r="BA20" t="e">
        <f>SUMIF(#REF!,$L20,#REF!)</f>
        <v>#REF!</v>
      </c>
      <c r="BB20" t="e">
        <f>SUMIF(#REF!,$L20,#REF!)</f>
        <v>#REF!</v>
      </c>
      <c r="BC20" t="e">
        <f>SUMIF(#REF!,$L20,#REF!)</f>
        <v>#REF!</v>
      </c>
      <c r="BD20" t="e">
        <f>SUMIF(#REF!,$L20,#REF!)</f>
        <v>#REF!</v>
      </c>
      <c r="BE20" t="e">
        <f>SUMIF(#REF!,$L20,#REF!)</f>
        <v>#REF!</v>
      </c>
      <c r="BF20" t="e">
        <f>SUMIF(#REF!,$L20,#REF!)</f>
        <v>#REF!</v>
      </c>
      <c r="BG20" t="e">
        <f>SUMIF(#REF!,$L20,#REF!)</f>
        <v>#REF!</v>
      </c>
      <c r="BH20" t="e">
        <f>SUMIF(#REF!,$L20,#REF!)</f>
        <v>#REF!</v>
      </c>
      <c r="BI20" t="e">
        <f>SUMIF(#REF!,$L20,#REF!)</f>
        <v>#REF!</v>
      </c>
      <c r="BJ20" t="e">
        <f>SUMIF(#REF!,$L20,#REF!)</f>
        <v>#REF!</v>
      </c>
      <c r="BK20" t="e">
        <f>SUMIF(#REF!,$L20,#REF!)</f>
        <v>#REF!</v>
      </c>
      <c r="BL20" t="e">
        <f>SUMIF(#REF!,$L20,#REF!)</f>
        <v>#REF!</v>
      </c>
      <c r="BM20" t="e">
        <f>SUMIF(#REF!,$L20,#REF!)</f>
        <v>#REF!</v>
      </c>
      <c r="BN20" t="e">
        <f>SUMIF(#REF!,$L20,#REF!)</f>
        <v>#REF!</v>
      </c>
      <c r="BP20" t="s">
        <v>144</v>
      </c>
      <c r="BQ20" t="s">
        <v>145</v>
      </c>
      <c r="BR20" t="s">
        <v>64</v>
      </c>
      <c r="BT20" t="s">
        <v>146</v>
      </c>
    </row>
    <row r="21" spans="1:72">
      <c r="A21" t="s">
        <v>147</v>
      </c>
      <c r="K21" t="s">
        <v>64</v>
      </c>
      <c r="L21" t="s">
        <v>148</v>
      </c>
      <c r="M21" t="str">
        <f>"只有专用网络通讯费才能编制"&amp;L21</f>
        <v>只有专用网络通讯费才能编制30207邮电费</v>
      </c>
      <c r="N21" s="126" t="e">
        <f>IF(P21&gt;0,COUNTIF($N$1:$N20,"?*")&amp;"、"&amp;M21&amp;"；","")</f>
        <v>#REF!</v>
      </c>
      <c r="P21" s="127" t="e">
        <f t="shared" si="1"/>
        <v>#REF!</v>
      </c>
      <c r="Q21">
        <f>SUMIF(村级组织运转!$A$39:$A$48,$L21,村级组织运转!$D$39:$D$48)</f>
        <v>0</v>
      </c>
      <c r="R21">
        <f>SUMIF(文化传媒教育事务!$A$39:$A$46,$L21,文化传媒教育事务!$D$39:$D$46)</f>
        <v>0</v>
      </c>
      <c r="S21">
        <f>SUMIF(优化营商环境!$A$39:$A$48,$L21,优化营商环境!$D$39:$D$48)</f>
        <v>0</v>
      </c>
      <c r="T21">
        <f>SUMIF(业务往来!$A$39:$A$47,$L21,业务往来!$D$39:$D$47)</f>
        <v>0</v>
      </c>
      <c r="U21">
        <f>SUMIF(农林水事务!$A$39:$A$48,$L21,农林水事务!$D$39:$D$48)</f>
        <v>0</v>
      </c>
      <c r="V21">
        <f>SUMIF(卫生健康事务!$A$39:$A$48,$L21,卫生健康事务!$D$39:$D$48)</f>
        <v>0</v>
      </c>
      <c r="W21">
        <f>SUMIF(社会保障和就业!$A$39:$A$48,$L21,社会保障和就业!$D$39:$D$48)</f>
        <v>0</v>
      </c>
      <c r="X21">
        <f>SUMIF(国防动员!$A$39:$A$48,$L21,国防动员!$D$39:$D$48)</f>
        <v>0</v>
      </c>
      <c r="Y21">
        <f>SUMIF(节能环保!$A$39:$A$48,$L21,节能环保!$D$39:$D$48)</f>
        <v>0</v>
      </c>
      <c r="Z21">
        <f>SUMIF(基层争先创优!$A$39:$A$67,$L21,基层争先创优!$D$39:$D$67)</f>
        <v>0</v>
      </c>
      <c r="AA21">
        <f>SUMIF(灾害防治及应急管理!$A$39:$A$49,$L21,灾害防治及应急管理!$D$39:$D$49)</f>
        <v>0</v>
      </c>
      <c r="AB21">
        <f>SUMIF(脱贫攻坚衔接乡村振兴!$A$39:$A$48,$L21,脱贫攻坚衔接乡村振兴!$D$39:$D$48)</f>
        <v>0</v>
      </c>
      <c r="AC21" t="e">
        <f>SUMIF(#REF!,$L21,#REF!)</f>
        <v>#REF!</v>
      </c>
      <c r="AD21">
        <f>SUMIF(城乡社区支出!$A$39:$A$48,$L21,城乡社区支出!$D$39:$D$48)</f>
        <v>0</v>
      </c>
      <c r="AE21">
        <f>SUMIF(一般公共服务!$A$39:$A$48,$L21,一般公共服务!$D$39:$D$48)</f>
        <v>0</v>
      </c>
      <c r="AF21" t="e">
        <f>SUMIF(#REF!,$L21,#REF!)</f>
        <v>#REF!</v>
      </c>
      <c r="AG21" t="e">
        <f>SUMIF(#REF!,$L21,#REF!)</f>
        <v>#REF!</v>
      </c>
      <c r="AH21" t="e">
        <f>SUMIF(#REF!,$L21,#REF!)</f>
        <v>#REF!</v>
      </c>
      <c r="AI21" t="e">
        <f>SUMIF(#REF!,$L21,#REF!)</f>
        <v>#REF!</v>
      </c>
      <c r="AJ21" t="e">
        <f>SUMIF(#REF!,$L21,#REF!)</f>
        <v>#REF!</v>
      </c>
      <c r="AK21" t="e">
        <f>SUMIF(#REF!,$L21,#REF!)</f>
        <v>#REF!</v>
      </c>
      <c r="AL21" t="e">
        <f>SUMIF(#REF!,$L21,#REF!)</f>
        <v>#REF!</v>
      </c>
      <c r="AM21" t="e">
        <f>SUMIF(#REF!,$L21,#REF!)</f>
        <v>#REF!</v>
      </c>
      <c r="AN21" t="e">
        <f>SUMIF(#REF!,$L21,#REF!)</f>
        <v>#REF!</v>
      </c>
      <c r="AO21" t="e">
        <f>SUMIF(#REF!,$L21,#REF!)</f>
        <v>#REF!</v>
      </c>
      <c r="AP21" t="e">
        <f>SUMIF(#REF!,$L21,#REF!)</f>
        <v>#REF!</v>
      </c>
      <c r="AQ21" t="e">
        <f>SUMIF(#REF!,$L21,#REF!)</f>
        <v>#REF!</v>
      </c>
      <c r="AR21" t="e">
        <f>SUMIF(#REF!,$L21,#REF!)</f>
        <v>#REF!</v>
      </c>
      <c r="AS21" t="e">
        <f>SUMIF(#REF!,$L21,#REF!)</f>
        <v>#REF!</v>
      </c>
      <c r="AT21" t="e">
        <f>SUMIF(#REF!,$L21,#REF!)</f>
        <v>#REF!</v>
      </c>
      <c r="AU21" t="e">
        <f>SUMIF(#REF!,$L21,#REF!)</f>
        <v>#REF!</v>
      </c>
      <c r="AV21" t="e">
        <f>SUMIF(#REF!,$L21,#REF!)</f>
        <v>#REF!</v>
      </c>
      <c r="AW21" t="e">
        <f>SUMIF(#REF!,$L21,#REF!)</f>
        <v>#REF!</v>
      </c>
      <c r="AX21" t="e">
        <f>SUMIF(#REF!,$L21,#REF!)</f>
        <v>#REF!</v>
      </c>
      <c r="AY21" t="e">
        <f>SUMIF(#REF!,$L21,#REF!)</f>
        <v>#REF!</v>
      </c>
      <c r="AZ21" t="e">
        <f>SUMIF(#REF!,$L21,#REF!)</f>
        <v>#REF!</v>
      </c>
      <c r="BA21" t="e">
        <f>SUMIF(#REF!,$L21,#REF!)</f>
        <v>#REF!</v>
      </c>
      <c r="BB21" t="e">
        <f>SUMIF(#REF!,$L21,#REF!)</f>
        <v>#REF!</v>
      </c>
      <c r="BC21" t="e">
        <f>SUMIF(#REF!,$L21,#REF!)</f>
        <v>#REF!</v>
      </c>
      <c r="BD21" t="e">
        <f>SUMIF(#REF!,$L21,#REF!)</f>
        <v>#REF!</v>
      </c>
      <c r="BE21" t="e">
        <f>SUMIF(#REF!,$L21,#REF!)</f>
        <v>#REF!</v>
      </c>
      <c r="BF21" t="e">
        <f>SUMIF(#REF!,$L21,#REF!)</f>
        <v>#REF!</v>
      </c>
      <c r="BG21" t="e">
        <f>SUMIF(#REF!,$L21,#REF!)</f>
        <v>#REF!</v>
      </c>
      <c r="BH21" t="e">
        <f>SUMIF(#REF!,$L21,#REF!)</f>
        <v>#REF!</v>
      </c>
      <c r="BI21" t="e">
        <f>SUMIF(#REF!,$L21,#REF!)</f>
        <v>#REF!</v>
      </c>
      <c r="BJ21" t="e">
        <f>SUMIF(#REF!,$L21,#REF!)</f>
        <v>#REF!</v>
      </c>
      <c r="BK21" t="e">
        <f>SUMIF(#REF!,$L21,#REF!)</f>
        <v>#REF!</v>
      </c>
      <c r="BL21" t="e">
        <f>SUMIF(#REF!,$L21,#REF!)</f>
        <v>#REF!</v>
      </c>
      <c r="BM21" t="e">
        <f>SUMIF(#REF!,$L21,#REF!)</f>
        <v>#REF!</v>
      </c>
      <c r="BN21" t="e">
        <f>SUMIF(#REF!,$L21,#REF!)</f>
        <v>#REF!</v>
      </c>
      <c r="BP21" t="s">
        <v>149</v>
      </c>
      <c r="BQ21" t="s">
        <v>150</v>
      </c>
      <c r="BR21" t="s">
        <v>64</v>
      </c>
      <c r="BT21" t="s">
        <v>151</v>
      </c>
    </row>
    <row r="22" spans="1:72">
      <c r="A22" t="s">
        <v>152</v>
      </c>
      <c r="K22" t="s">
        <v>64</v>
      </c>
      <c r="L22" t="s">
        <v>153</v>
      </c>
      <c r="M22" t="s">
        <v>154</v>
      </c>
      <c r="O22" s="126" t="e">
        <f>IF(P22&gt;0,COUNTIF($O$1:$O21,"?*")&amp;"、"&amp;M22&amp;"；","")</f>
        <v>#REF!</v>
      </c>
      <c r="P22" t="e">
        <f t="shared" si="1"/>
        <v>#REF!</v>
      </c>
      <c r="Q22">
        <f>SUMIF(村级组织运转!$A$39:$A$48,$L22,村级组织运转!$D$39:$D$48)</f>
        <v>0</v>
      </c>
      <c r="R22">
        <f>SUMIF(文化传媒教育事务!$A$39:$A$46,$L22,文化传媒教育事务!$D$39:$D$46)</f>
        <v>0</v>
      </c>
      <c r="S22">
        <f>SUMIF(优化营商环境!$A$39:$A$48,$L22,优化营商环境!$D$39:$D$48)</f>
        <v>0</v>
      </c>
      <c r="T22">
        <f>SUMIF(业务往来!$A$39:$A$47,$L22,业务往来!$D$39:$D$47)</f>
        <v>0</v>
      </c>
      <c r="U22">
        <f>SUMIF(农林水事务!$A$39:$A$48,$L22,农林水事务!$D$39:$D$48)</f>
        <v>0</v>
      </c>
      <c r="V22">
        <f>SUMIF(卫生健康事务!$A$39:$A$48,$L22,卫生健康事务!$D$39:$D$48)</f>
        <v>0</v>
      </c>
      <c r="W22">
        <f>SUMIF(社会保障和就业!$A$39:$A$48,$L22,社会保障和就业!$D$39:$D$48)</f>
        <v>0</v>
      </c>
      <c r="X22">
        <f>SUMIF(国防动员!$A$39:$A$48,$L22,国防动员!$D$39:$D$48)</f>
        <v>0</v>
      </c>
      <c r="Y22">
        <f>SUMIF(节能环保!$A$39:$A$48,$L22,节能环保!$D$39:$D$48)</f>
        <v>0</v>
      </c>
      <c r="Z22">
        <f>SUMIF(基层争先创优!$A$39:$A$67,$L22,基层争先创优!$D$39:$D$67)</f>
        <v>0</v>
      </c>
      <c r="AA22">
        <f>SUMIF(灾害防治及应急管理!$A$39:$A$49,$L22,灾害防治及应急管理!$D$39:$D$49)</f>
        <v>0</v>
      </c>
      <c r="AB22">
        <f>SUMIF(脱贫攻坚衔接乡村振兴!$A$39:$A$48,$L22,脱贫攻坚衔接乡村振兴!$D$39:$D$48)</f>
        <v>0</v>
      </c>
      <c r="AC22" t="e">
        <f>SUMIF(#REF!,$L22,#REF!)</f>
        <v>#REF!</v>
      </c>
      <c r="AD22">
        <f>SUMIF(城乡社区支出!$A$39:$A$48,$L22,城乡社区支出!$D$39:$D$48)</f>
        <v>0</v>
      </c>
      <c r="AE22">
        <f>SUMIF(一般公共服务!$A$39:$A$48,$L22,一般公共服务!$D$39:$D$48)</f>
        <v>0</v>
      </c>
      <c r="AF22" t="e">
        <f>SUMIF(#REF!,$L22,#REF!)</f>
        <v>#REF!</v>
      </c>
      <c r="AG22" t="e">
        <f>SUMIF(#REF!,$L22,#REF!)</f>
        <v>#REF!</v>
      </c>
      <c r="AH22" t="e">
        <f>SUMIF(#REF!,$L22,#REF!)</f>
        <v>#REF!</v>
      </c>
      <c r="AI22" t="e">
        <f>SUMIF(#REF!,$L22,#REF!)</f>
        <v>#REF!</v>
      </c>
      <c r="AJ22" t="e">
        <f>SUMIF(#REF!,$L22,#REF!)</f>
        <v>#REF!</v>
      </c>
      <c r="AK22" t="e">
        <f>SUMIF(#REF!,$L22,#REF!)</f>
        <v>#REF!</v>
      </c>
      <c r="AL22" t="e">
        <f>SUMIF(#REF!,$L22,#REF!)</f>
        <v>#REF!</v>
      </c>
      <c r="AM22" t="e">
        <f>SUMIF(#REF!,$L22,#REF!)</f>
        <v>#REF!</v>
      </c>
      <c r="AN22" t="e">
        <f>SUMIF(#REF!,$L22,#REF!)</f>
        <v>#REF!</v>
      </c>
      <c r="AO22" t="e">
        <f>SUMIF(#REF!,$L22,#REF!)</f>
        <v>#REF!</v>
      </c>
      <c r="AP22" t="e">
        <f>SUMIF(#REF!,$L22,#REF!)</f>
        <v>#REF!</v>
      </c>
      <c r="AQ22" t="e">
        <f>SUMIF(#REF!,$L22,#REF!)</f>
        <v>#REF!</v>
      </c>
      <c r="AR22" t="e">
        <f>SUMIF(#REF!,$L22,#REF!)</f>
        <v>#REF!</v>
      </c>
      <c r="AS22" t="e">
        <f>SUMIF(#REF!,$L22,#REF!)</f>
        <v>#REF!</v>
      </c>
      <c r="AT22" t="e">
        <f>SUMIF(#REF!,$L22,#REF!)</f>
        <v>#REF!</v>
      </c>
      <c r="AU22" t="e">
        <f>SUMIF(#REF!,$L22,#REF!)</f>
        <v>#REF!</v>
      </c>
      <c r="AV22" t="e">
        <f>SUMIF(#REF!,$L22,#REF!)</f>
        <v>#REF!</v>
      </c>
      <c r="AW22" t="e">
        <f>SUMIF(#REF!,$L22,#REF!)</f>
        <v>#REF!</v>
      </c>
      <c r="AX22" t="e">
        <f>SUMIF(#REF!,$L22,#REF!)</f>
        <v>#REF!</v>
      </c>
      <c r="AY22" t="e">
        <f>SUMIF(#REF!,$L22,#REF!)</f>
        <v>#REF!</v>
      </c>
      <c r="AZ22" t="e">
        <f>SUMIF(#REF!,$L22,#REF!)</f>
        <v>#REF!</v>
      </c>
      <c r="BA22" t="e">
        <f>SUMIF(#REF!,$L22,#REF!)</f>
        <v>#REF!</v>
      </c>
      <c r="BB22" t="e">
        <f>SUMIF(#REF!,$L22,#REF!)</f>
        <v>#REF!</v>
      </c>
      <c r="BC22" t="e">
        <f>SUMIF(#REF!,$L22,#REF!)</f>
        <v>#REF!</v>
      </c>
      <c r="BD22" t="e">
        <f>SUMIF(#REF!,$L22,#REF!)</f>
        <v>#REF!</v>
      </c>
      <c r="BE22" t="e">
        <f>SUMIF(#REF!,$L22,#REF!)</f>
        <v>#REF!</v>
      </c>
      <c r="BF22" t="e">
        <f>SUMIF(#REF!,$L22,#REF!)</f>
        <v>#REF!</v>
      </c>
      <c r="BG22" t="e">
        <f>SUMIF(#REF!,$L22,#REF!)</f>
        <v>#REF!</v>
      </c>
      <c r="BH22" t="e">
        <f>SUMIF(#REF!,$L22,#REF!)</f>
        <v>#REF!</v>
      </c>
      <c r="BI22" t="e">
        <f>SUMIF(#REF!,$L22,#REF!)</f>
        <v>#REF!</v>
      </c>
      <c r="BJ22" t="e">
        <f>SUMIF(#REF!,$L22,#REF!)</f>
        <v>#REF!</v>
      </c>
      <c r="BK22" t="e">
        <f>SUMIF(#REF!,$L22,#REF!)</f>
        <v>#REF!</v>
      </c>
      <c r="BL22" t="e">
        <f>SUMIF(#REF!,$L22,#REF!)</f>
        <v>#REF!</v>
      </c>
      <c r="BM22" t="e">
        <f>SUMIF(#REF!,$L22,#REF!)</f>
        <v>#REF!</v>
      </c>
      <c r="BN22" t="e">
        <f>SUMIF(#REF!,$L22,#REF!)</f>
        <v>#REF!</v>
      </c>
      <c r="BP22" t="s">
        <v>155</v>
      </c>
      <c r="BQ22" t="s">
        <v>112</v>
      </c>
      <c r="BR22" t="s">
        <v>155</v>
      </c>
      <c r="BT22" t="s">
        <v>156</v>
      </c>
    </row>
    <row r="23" spans="1:72">
      <c r="A23" t="s">
        <v>157</v>
      </c>
      <c r="K23" t="s">
        <v>64</v>
      </c>
      <c r="L23" t="s">
        <v>158</v>
      </c>
      <c r="M23" t="s">
        <v>159</v>
      </c>
      <c r="O23" s="126" t="e">
        <f>IF(P23&gt;0,COUNTIF($O$1:$O22,"?*")&amp;"、"&amp;M23&amp;"；","")</f>
        <v>#REF!</v>
      </c>
      <c r="P23" t="e">
        <f t="shared" si="1"/>
        <v>#REF!</v>
      </c>
      <c r="Q23">
        <f>SUMIF(村级组织运转!$A$39:$A$48,$L23,村级组织运转!$D$39:$D$48)</f>
        <v>0</v>
      </c>
      <c r="R23">
        <f>SUMIF(文化传媒教育事务!$A$39:$A$46,$L23,文化传媒教育事务!$D$39:$D$46)</f>
        <v>0</v>
      </c>
      <c r="S23">
        <f>SUMIF(优化营商环境!$A$39:$A$48,$L23,优化营商环境!$D$39:$D$48)</f>
        <v>0</v>
      </c>
      <c r="T23">
        <f>SUMIF(业务往来!$A$39:$A$47,$L23,业务往来!$D$39:$D$47)</f>
        <v>0</v>
      </c>
      <c r="U23">
        <f>SUMIF(农林水事务!$A$39:$A$48,$L23,农林水事务!$D$39:$D$48)</f>
        <v>0</v>
      </c>
      <c r="V23">
        <f>SUMIF(卫生健康事务!$A$39:$A$48,$L23,卫生健康事务!$D$39:$D$48)</f>
        <v>0</v>
      </c>
      <c r="W23">
        <f>SUMIF(社会保障和就业!$A$39:$A$48,$L23,社会保障和就业!$D$39:$D$48)</f>
        <v>0</v>
      </c>
      <c r="X23">
        <f>SUMIF(国防动员!$A$39:$A$48,$L23,国防动员!$D$39:$D$48)</f>
        <v>0</v>
      </c>
      <c r="Y23">
        <f>SUMIF(节能环保!$A$39:$A$48,$L23,节能环保!$D$39:$D$48)</f>
        <v>0</v>
      </c>
      <c r="Z23">
        <f>SUMIF(基层争先创优!$A$39:$A$67,$L23,基层争先创优!$D$39:$D$67)</f>
        <v>0</v>
      </c>
      <c r="AA23">
        <f>SUMIF(灾害防治及应急管理!$A$39:$A$49,$L23,灾害防治及应急管理!$D$39:$D$49)</f>
        <v>0</v>
      </c>
      <c r="AB23">
        <f>SUMIF(脱贫攻坚衔接乡村振兴!$A$39:$A$48,$L23,脱贫攻坚衔接乡村振兴!$D$39:$D$48)</f>
        <v>0</v>
      </c>
      <c r="AC23" t="e">
        <f>SUMIF(#REF!,$L23,#REF!)</f>
        <v>#REF!</v>
      </c>
      <c r="AD23">
        <f>SUMIF(城乡社区支出!$A$39:$A$48,$L23,城乡社区支出!$D$39:$D$48)</f>
        <v>0</v>
      </c>
      <c r="AE23">
        <f>SUMIF(一般公共服务!$A$39:$A$48,$L23,一般公共服务!$D$39:$D$48)</f>
        <v>0</v>
      </c>
      <c r="AF23" t="e">
        <f>SUMIF(#REF!,$L23,#REF!)</f>
        <v>#REF!</v>
      </c>
      <c r="AG23" t="e">
        <f>SUMIF(#REF!,$L23,#REF!)</f>
        <v>#REF!</v>
      </c>
      <c r="AH23" t="e">
        <f>SUMIF(#REF!,$L23,#REF!)</f>
        <v>#REF!</v>
      </c>
      <c r="AI23" t="e">
        <f>SUMIF(#REF!,$L23,#REF!)</f>
        <v>#REF!</v>
      </c>
      <c r="AJ23" t="e">
        <f>SUMIF(#REF!,$L23,#REF!)</f>
        <v>#REF!</v>
      </c>
      <c r="AK23" t="e">
        <f>SUMIF(#REF!,$L23,#REF!)</f>
        <v>#REF!</v>
      </c>
      <c r="AL23" t="e">
        <f>SUMIF(#REF!,$L23,#REF!)</f>
        <v>#REF!</v>
      </c>
      <c r="AM23" t="e">
        <f>SUMIF(#REF!,$L23,#REF!)</f>
        <v>#REF!</v>
      </c>
      <c r="AN23" t="e">
        <f>SUMIF(#REF!,$L23,#REF!)</f>
        <v>#REF!</v>
      </c>
      <c r="AO23" t="e">
        <f>SUMIF(#REF!,$L23,#REF!)</f>
        <v>#REF!</v>
      </c>
      <c r="AP23" t="e">
        <f>SUMIF(#REF!,$L23,#REF!)</f>
        <v>#REF!</v>
      </c>
      <c r="AQ23" t="e">
        <f>SUMIF(#REF!,$L23,#REF!)</f>
        <v>#REF!</v>
      </c>
      <c r="AR23" t="e">
        <f>SUMIF(#REF!,$L23,#REF!)</f>
        <v>#REF!</v>
      </c>
      <c r="AS23" t="e">
        <f>SUMIF(#REF!,$L23,#REF!)</f>
        <v>#REF!</v>
      </c>
      <c r="AT23" t="e">
        <f>SUMIF(#REF!,$L23,#REF!)</f>
        <v>#REF!</v>
      </c>
      <c r="AU23" t="e">
        <f>SUMIF(#REF!,$L23,#REF!)</f>
        <v>#REF!</v>
      </c>
      <c r="AV23" t="e">
        <f>SUMIF(#REF!,$L23,#REF!)</f>
        <v>#REF!</v>
      </c>
      <c r="AW23" t="e">
        <f>SUMIF(#REF!,$L23,#REF!)</f>
        <v>#REF!</v>
      </c>
      <c r="AX23" t="e">
        <f>SUMIF(#REF!,$L23,#REF!)</f>
        <v>#REF!</v>
      </c>
      <c r="AY23" t="e">
        <f>SUMIF(#REF!,$L23,#REF!)</f>
        <v>#REF!</v>
      </c>
      <c r="AZ23" t="e">
        <f>SUMIF(#REF!,$L23,#REF!)</f>
        <v>#REF!</v>
      </c>
      <c r="BA23" t="e">
        <f>SUMIF(#REF!,$L23,#REF!)</f>
        <v>#REF!</v>
      </c>
      <c r="BB23" t="e">
        <f>SUMIF(#REF!,$L23,#REF!)</f>
        <v>#REF!</v>
      </c>
      <c r="BC23" t="e">
        <f>SUMIF(#REF!,$L23,#REF!)</f>
        <v>#REF!</v>
      </c>
      <c r="BD23" t="e">
        <f>SUMIF(#REF!,$L23,#REF!)</f>
        <v>#REF!</v>
      </c>
      <c r="BE23" t="e">
        <f>SUMIF(#REF!,$L23,#REF!)</f>
        <v>#REF!</v>
      </c>
      <c r="BF23" t="e">
        <f>SUMIF(#REF!,$L23,#REF!)</f>
        <v>#REF!</v>
      </c>
      <c r="BG23" t="e">
        <f>SUMIF(#REF!,$L23,#REF!)</f>
        <v>#REF!</v>
      </c>
      <c r="BH23" t="e">
        <f>SUMIF(#REF!,$L23,#REF!)</f>
        <v>#REF!</v>
      </c>
      <c r="BI23" t="e">
        <f>SUMIF(#REF!,$L23,#REF!)</f>
        <v>#REF!</v>
      </c>
      <c r="BJ23" t="e">
        <f>SUMIF(#REF!,$L23,#REF!)</f>
        <v>#REF!</v>
      </c>
      <c r="BK23" t="e">
        <f>SUMIF(#REF!,$L23,#REF!)</f>
        <v>#REF!</v>
      </c>
      <c r="BL23" t="e">
        <f>SUMIF(#REF!,$L23,#REF!)</f>
        <v>#REF!</v>
      </c>
      <c r="BM23" t="e">
        <f>SUMIF(#REF!,$L23,#REF!)</f>
        <v>#REF!</v>
      </c>
      <c r="BN23" t="e">
        <f>SUMIF(#REF!,$L23,#REF!)</f>
        <v>#REF!</v>
      </c>
      <c r="BP23" t="s">
        <v>160</v>
      </c>
      <c r="BQ23" t="s">
        <v>161</v>
      </c>
      <c r="BR23" t="s">
        <v>64</v>
      </c>
      <c r="BT23" t="s">
        <v>162</v>
      </c>
    </row>
    <row r="24" spans="1:72">
      <c r="A24" t="s">
        <v>163</v>
      </c>
      <c r="K24" t="s">
        <v>64</v>
      </c>
      <c r="L24" t="s">
        <v>164</v>
      </c>
      <c r="M24" t="str">
        <f>L24&amp;"超出人年平均标准"</f>
        <v>30211差旅费超出人年平均标准</v>
      </c>
      <c r="O24" s="128" t="e">
        <f>IF(P24&gt;1720*#REF!,COUNTIF($O$1:$O23,"?*")&amp;"、"&amp;M24&amp;"；","")</f>
        <v>#REF!</v>
      </c>
      <c r="P24" t="e">
        <f t="shared" si="1"/>
        <v>#REF!</v>
      </c>
      <c r="Q24">
        <f>SUMIF(村级组织运转!$A$39:$A$48,$L24,村级组织运转!$D$39:$D$48)</f>
        <v>0</v>
      </c>
      <c r="R24">
        <f>SUMIF(文化传媒教育事务!$A$39:$A$46,$L24,文化传媒教育事务!$D$39:$D$46)</f>
        <v>0</v>
      </c>
      <c r="S24">
        <f>SUMIF(优化营商环境!$A$39:$A$48,$L24,优化营商环境!$D$39:$D$48)</f>
        <v>20000</v>
      </c>
      <c r="T24">
        <f>SUMIF(业务往来!$A$39:$A$47,$L24,业务往来!$D$39:$D$47)</f>
        <v>0</v>
      </c>
      <c r="U24">
        <f>SUMIF(农林水事务!$A$39:$A$48,$L24,农林水事务!$D$39:$D$48)</f>
        <v>0</v>
      </c>
      <c r="V24">
        <f>SUMIF(卫生健康事务!$A$39:$A$48,$L24,卫生健康事务!$D$39:$D$48)</f>
        <v>0</v>
      </c>
      <c r="W24">
        <f>SUMIF(社会保障和就业!$A$39:$A$48,$L24,社会保障和就业!$D$39:$D$48)</f>
        <v>0</v>
      </c>
      <c r="X24">
        <f>SUMIF(国防动员!$A$39:$A$48,$L24,国防动员!$D$39:$D$48)</f>
        <v>0</v>
      </c>
      <c r="Y24">
        <f>SUMIF(节能环保!$A$39:$A$48,$L24,节能环保!$D$39:$D$48)</f>
        <v>0</v>
      </c>
      <c r="Z24">
        <f>SUMIF(基层争先创优!$A$39:$A$67,$L24,基层争先创优!$D$39:$D$67)</f>
        <v>172500</v>
      </c>
      <c r="AA24">
        <f>SUMIF(灾害防治及应急管理!$A$39:$A$49,$L24,灾害防治及应急管理!$D$39:$D$49)</f>
        <v>0</v>
      </c>
      <c r="AB24">
        <f>SUMIF(脱贫攻坚衔接乡村振兴!$A$39:$A$48,$L24,脱贫攻坚衔接乡村振兴!$D$39:$D$48)</f>
        <v>0</v>
      </c>
      <c r="AC24" t="e">
        <f>SUMIF(#REF!,$L24,#REF!)</f>
        <v>#REF!</v>
      </c>
      <c r="AD24">
        <f>SUMIF(城乡社区支出!$A$39:$A$48,$L24,城乡社区支出!$D$39:$D$48)</f>
        <v>0</v>
      </c>
      <c r="AE24">
        <f>SUMIF(一般公共服务!$A$39:$A$48,$L24,一般公共服务!$D$39:$D$48)</f>
        <v>148000</v>
      </c>
      <c r="AF24" t="e">
        <f>SUMIF(#REF!,$L24,#REF!)</f>
        <v>#REF!</v>
      </c>
      <c r="AG24" t="e">
        <f>SUMIF(#REF!,$L24,#REF!)</f>
        <v>#REF!</v>
      </c>
      <c r="AH24" t="e">
        <f>SUMIF(#REF!,$L24,#REF!)</f>
        <v>#REF!</v>
      </c>
      <c r="AI24" t="e">
        <f>SUMIF(#REF!,$L24,#REF!)</f>
        <v>#REF!</v>
      </c>
      <c r="AJ24" t="e">
        <f>SUMIF(#REF!,$L24,#REF!)</f>
        <v>#REF!</v>
      </c>
      <c r="AK24" t="e">
        <f>SUMIF(#REF!,$L24,#REF!)</f>
        <v>#REF!</v>
      </c>
      <c r="AL24" t="e">
        <f>SUMIF(#REF!,$L24,#REF!)</f>
        <v>#REF!</v>
      </c>
      <c r="AM24" t="e">
        <f>SUMIF(#REF!,$L24,#REF!)</f>
        <v>#REF!</v>
      </c>
      <c r="AN24" t="e">
        <f>SUMIF(#REF!,$L24,#REF!)</f>
        <v>#REF!</v>
      </c>
      <c r="AO24" t="e">
        <f>SUMIF(#REF!,$L24,#REF!)</f>
        <v>#REF!</v>
      </c>
      <c r="AP24" t="e">
        <f>SUMIF(#REF!,$L24,#REF!)</f>
        <v>#REF!</v>
      </c>
      <c r="AQ24" t="e">
        <f>SUMIF(#REF!,$L24,#REF!)</f>
        <v>#REF!</v>
      </c>
      <c r="AR24" t="e">
        <f>SUMIF(#REF!,$L24,#REF!)</f>
        <v>#REF!</v>
      </c>
      <c r="AS24" t="e">
        <f>SUMIF(#REF!,$L24,#REF!)</f>
        <v>#REF!</v>
      </c>
      <c r="AT24" t="e">
        <f>SUMIF(#REF!,$L24,#REF!)</f>
        <v>#REF!</v>
      </c>
      <c r="AU24" t="e">
        <f>SUMIF(#REF!,$L24,#REF!)</f>
        <v>#REF!</v>
      </c>
      <c r="AV24" t="e">
        <f>SUMIF(#REF!,$L24,#REF!)</f>
        <v>#REF!</v>
      </c>
      <c r="AW24" t="e">
        <f>SUMIF(#REF!,$L24,#REF!)</f>
        <v>#REF!</v>
      </c>
      <c r="AX24" t="e">
        <f>SUMIF(#REF!,$L24,#REF!)</f>
        <v>#REF!</v>
      </c>
      <c r="AY24" t="e">
        <f>SUMIF(#REF!,$L24,#REF!)</f>
        <v>#REF!</v>
      </c>
      <c r="AZ24" t="e">
        <f>SUMIF(#REF!,$L24,#REF!)</f>
        <v>#REF!</v>
      </c>
      <c r="BA24" t="e">
        <f>SUMIF(#REF!,$L24,#REF!)</f>
        <v>#REF!</v>
      </c>
      <c r="BB24" t="e">
        <f>SUMIF(#REF!,$L24,#REF!)</f>
        <v>#REF!</v>
      </c>
      <c r="BC24" t="e">
        <f>SUMIF(#REF!,$L24,#REF!)</f>
        <v>#REF!</v>
      </c>
      <c r="BD24" t="e">
        <f>SUMIF(#REF!,$L24,#REF!)</f>
        <v>#REF!</v>
      </c>
      <c r="BE24" t="e">
        <f>SUMIF(#REF!,$L24,#REF!)</f>
        <v>#REF!</v>
      </c>
      <c r="BF24" t="e">
        <f>SUMIF(#REF!,$L24,#REF!)</f>
        <v>#REF!</v>
      </c>
      <c r="BG24" t="e">
        <f>SUMIF(#REF!,$L24,#REF!)</f>
        <v>#REF!</v>
      </c>
      <c r="BH24" t="e">
        <f>SUMIF(#REF!,$L24,#REF!)</f>
        <v>#REF!</v>
      </c>
      <c r="BI24" t="e">
        <f>SUMIF(#REF!,$L24,#REF!)</f>
        <v>#REF!</v>
      </c>
      <c r="BJ24" t="e">
        <f>SUMIF(#REF!,$L24,#REF!)</f>
        <v>#REF!</v>
      </c>
      <c r="BK24" t="e">
        <f>SUMIF(#REF!,$L24,#REF!)</f>
        <v>#REF!</v>
      </c>
      <c r="BL24" t="e">
        <f>SUMIF(#REF!,$L24,#REF!)</f>
        <v>#REF!</v>
      </c>
      <c r="BM24" t="e">
        <f>SUMIF(#REF!,$L24,#REF!)</f>
        <v>#REF!</v>
      </c>
      <c r="BN24" t="e">
        <f>SUMIF(#REF!,$L24,#REF!)</f>
        <v>#REF!</v>
      </c>
      <c r="BP24" t="s">
        <v>165</v>
      </c>
      <c r="BQ24" t="s">
        <v>166</v>
      </c>
      <c r="BR24" t="s">
        <v>165</v>
      </c>
      <c r="BT24" t="s">
        <v>167</v>
      </c>
    </row>
    <row r="25" spans="1:72">
      <c r="A25" t="s">
        <v>168</v>
      </c>
      <c r="K25" t="s">
        <v>64</v>
      </c>
      <c r="L25" t="s">
        <v>169</v>
      </c>
      <c r="M25" t="str">
        <f>L25&amp;"超出人年平均标准"</f>
        <v>30212因公出国（境）费用超出人年平均标准</v>
      </c>
      <c r="O25" s="128" t="e">
        <f>IF(P25&gt;720*#REF!,COUNTIF($O$1:$O24,"?*")&amp;"、"&amp;M25&amp;"；","")</f>
        <v>#REF!</v>
      </c>
      <c r="P25" t="e">
        <f t="shared" si="1"/>
        <v>#REF!</v>
      </c>
      <c r="Q25">
        <f>SUMIF(村级组织运转!$A$39:$A$48,$L25,村级组织运转!$D$39:$D$48)</f>
        <v>0</v>
      </c>
      <c r="R25">
        <f>SUMIF(文化传媒教育事务!$A$39:$A$46,$L25,文化传媒教育事务!$D$39:$D$46)</f>
        <v>0</v>
      </c>
      <c r="S25">
        <f>SUMIF(优化营商环境!$A$39:$A$48,$L25,优化营商环境!$D$39:$D$48)</f>
        <v>0</v>
      </c>
      <c r="T25">
        <f>SUMIF(业务往来!$A$39:$A$47,$L25,业务往来!$D$39:$D$47)</f>
        <v>0</v>
      </c>
      <c r="U25">
        <f>SUMIF(农林水事务!$A$39:$A$48,$L25,农林水事务!$D$39:$D$48)</f>
        <v>0</v>
      </c>
      <c r="V25">
        <f>SUMIF(卫生健康事务!$A$39:$A$48,$L25,卫生健康事务!$D$39:$D$48)</f>
        <v>0</v>
      </c>
      <c r="W25">
        <f>SUMIF(社会保障和就业!$A$39:$A$48,$L25,社会保障和就业!$D$39:$D$48)</f>
        <v>0</v>
      </c>
      <c r="X25">
        <f>SUMIF(国防动员!$A$39:$A$48,$L25,国防动员!$D$39:$D$48)</f>
        <v>0</v>
      </c>
      <c r="Y25">
        <f>SUMIF(节能环保!$A$39:$A$48,$L25,节能环保!$D$39:$D$48)</f>
        <v>0</v>
      </c>
      <c r="Z25">
        <f>SUMIF(基层争先创优!$A$39:$A$67,$L25,基层争先创优!$D$39:$D$67)</f>
        <v>0</v>
      </c>
      <c r="AA25">
        <f>SUMIF(灾害防治及应急管理!$A$39:$A$49,$L25,灾害防治及应急管理!$D$39:$D$49)</f>
        <v>0</v>
      </c>
      <c r="AB25">
        <f>SUMIF(脱贫攻坚衔接乡村振兴!$A$39:$A$48,$L25,脱贫攻坚衔接乡村振兴!$D$39:$D$48)</f>
        <v>0</v>
      </c>
      <c r="AC25" t="e">
        <f>SUMIF(#REF!,$L25,#REF!)</f>
        <v>#REF!</v>
      </c>
      <c r="AD25">
        <f>SUMIF(城乡社区支出!$A$39:$A$48,$L25,城乡社区支出!$D$39:$D$48)</f>
        <v>0</v>
      </c>
      <c r="AE25">
        <f>SUMIF(一般公共服务!$A$39:$A$48,$L25,一般公共服务!$D$39:$D$48)</f>
        <v>0</v>
      </c>
      <c r="AF25" t="e">
        <f>SUMIF(#REF!,$L25,#REF!)</f>
        <v>#REF!</v>
      </c>
      <c r="AG25" t="e">
        <f>SUMIF(#REF!,$L25,#REF!)</f>
        <v>#REF!</v>
      </c>
      <c r="AH25" t="e">
        <f>SUMIF(#REF!,$L25,#REF!)</f>
        <v>#REF!</v>
      </c>
      <c r="AI25" t="e">
        <f>SUMIF(#REF!,$L25,#REF!)</f>
        <v>#REF!</v>
      </c>
      <c r="AJ25" t="e">
        <f>SUMIF(#REF!,$L25,#REF!)</f>
        <v>#REF!</v>
      </c>
      <c r="AK25" t="e">
        <f>SUMIF(#REF!,$L25,#REF!)</f>
        <v>#REF!</v>
      </c>
      <c r="AL25" t="e">
        <f>SUMIF(#REF!,$L25,#REF!)</f>
        <v>#REF!</v>
      </c>
      <c r="AM25" t="e">
        <f>SUMIF(#REF!,$L25,#REF!)</f>
        <v>#REF!</v>
      </c>
      <c r="AN25" t="e">
        <f>SUMIF(#REF!,$L25,#REF!)</f>
        <v>#REF!</v>
      </c>
      <c r="AO25" t="e">
        <f>SUMIF(#REF!,$L25,#REF!)</f>
        <v>#REF!</v>
      </c>
      <c r="AP25" t="e">
        <f>SUMIF(#REF!,$L25,#REF!)</f>
        <v>#REF!</v>
      </c>
      <c r="AQ25" t="e">
        <f>SUMIF(#REF!,$L25,#REF!)</f>
        <v>#REF!</v>
      </c>
      <c r="AR25" t="e">
        <f>SUMIF(#REF!,$L25,#REF!)</f>
        <v>#REF!</v>
      </c>
      <c r="AS25" t="e">
        <f>SUMIF(#REF!,$L25,#REF!)</f>
        <v>#REF!</v>
      </c>
      <c r="AT25" t="e">
        <f>SUMIF(#REF!,$L25,#REF!)</f>
        <v>#REF!</v>
      </c>
      <c r="AU25" t="e">
        <f>SUMIF(#REF!,$L25,#REF!)</f>
        <v>#REF!</v>
      </c>
      <c r="AV25" t="e">
        <f>SUMIF(#REF!,$L25,#REF!)</f>
        <v>#REF!</v>
      </c>
      <c r="AW25" t="e">
        <f>SUMIF(#REF!,$L25,#REF!)</f>
        <v>#REF!</v>
      </c>
      <c r="AX25" t="e">
        <f>SUMIF(#REF!,$L25,#REF!)</f>
        <v>#REF!</v>
      </c>
      <c r="AY25" t="e">
        <f>SUMIF(#REF!,$L25,#REF!)</f>
        <v>#REF!</v>
      </c>
      <c r="AZ25" t="e">
        <f>SUMIF(#REF!,$L25,#REF!)</f>
        <v>#REF!</v>
      </c>
      <c r="BA25" t="e">
        <f>SUMIF(#REF!,$L25,#REF!)</f>
        <v>#REF!</v>
      </c>
      <c r="BB25" t="e">
        <f>SUMIF(#REF!,$L25,#REF!)</f>
        <v>#REF!</v>
      </c>
      <c r="BC25" t="e">
        <f>SUMIF(#REF!,$L25,#REF!)</f>
        <v>#REF!</v>
      </c>
      <c r="BD25" t="e">
        <f>SUMIF(#REF!,$L25,#REF!)</f>
        <v>#REF!</v>
      </c>
      <c r="BE25" t="e">
        <f>SUMIF(#REF!,$L25,#REF!)</f>
        <v>#REF!</v>
      </c>
      <c r="BF25" t="e">
        <f>SUMIF(#REF!,$L25,#REF!)</f>
        <v>#REF!</v>
      </c>
      <c r="BG25" t="e">
        <f>SUMIF(#REF!,$L25,#REF!)</f>
        <v>#REF!</v>
      </c>
      <c r="BH25" t="e">
        <f>SUMIF(#REF!,$L25,#REF!)</f>
        <v>#REF!</v>
      </c>
      <c r="BI25" t="e">
        <f>SUMIF(#REF!,$L25,#REF!)</f>
        <v>#REF!</v>
      </c>
      <c r="BJ25" t="e">
        <f>SUMIF(#REF!,$L25,#REF!)</f>
        <v>#REF!</v>
      </c>
      <c r="BK25" t="e">
        <f>SUMIF(#REF!,$L25,#REF!)</f>
        <v>#REF!</v>
      </c>
      <c r="BL25" t="e">
        <f>SUMIF(#REF!,$L25,#REF!)</f>
        <v>#REF!</v>
      </c>
      <c r="BM25" t="e">
        <f>SUMIF(#REF!,$L25,#REF!)</f>
        <v>#REF!</v>
      </c>
      <c r="BN25" t="e">
        <f>SUMIF(#REF!,$L25,#REF!)</f>
        <v>#REF!</v>
      </c>
      <c r="BP25" t="s">
        <v>170</v>
      </c>
      <c r="BQ25" t="s">
        <v>54</v>
      </c>
      <c r="BR25" t="s">
        <v>170</v>
      </c>
      <c r="BT25" t="s">
        <v>171</v>
      </c>
    </row>
    <row r="26" spans="1:72">
      <c r="A26" t="s">
        <v>172</v>
      </c>
      <c r="K26" t="s">
        <v>64</v>
      </c>
      <c r="L26" t="s">
        <v>173</v>
      </c>
      <c r="M26" t="str">
        <f>"项目支出只有专用设备运维才能编制"&amp;L26</f>
        <v>项目支出只有专用设备运维才能编制30213维修(护)费</v>
      </c>
      <c r="N26" s="126" t="e">
        <f>IF(P26&gt;0,COUNTIF($N$1:$N25,"?*")&amp;"、"&amp;M26&amp;"；","")</f>
        <v>#REF!</v>
      </c>
      <c r="P26" s="127" t="e">
        <f t="shared" si="1"/>
        <v>#REF!</v>
      </c>
      <c r="Q26">
        <f>SUMIF(村级组织运转!$A$39:$A$48,$L26,村级组织运转!$D$39:$D$48)</f>
        <v>0</v>
      </c>
      <c r="R26">
        <f>SUMIF(文化传媒教育事务!$A$39:$A$46,$L26,文化传媒教育事务!$D$39:$D$46)</f>
        <v>0</v>
      </c>
      <c r="S26">
        <f>SUMIF(优化营商环境!$A$39:$A$48,$L26,优化营商环境!$D$39:$D$48)</f>
        <v>0</v>
      </c>
      <c r="T26">
        <f>SUMIF(业务往来!$A$39:$A$47,$L26,业务往来!$D$39:$D$47)</f>
        <v>0</v>
      </c>
      <c r="U26">
        <f>SUMIF(农林水事务!$A$39:$A$48,$L26,农林水事务!$D$39:$D$48)</f>
        <v>320000</v>
      </c>
      <c r="V26">
        <f>SUMIF(卫生健康事务!$A$39:$A$48,$L26,卫生健康事务!$D$39:$D$48)</f>
        <v>0</v>
      </c>
      <c r="W26">
        <f>SUMIF(社会保障和就业!$A$39:$A$48,$L26,社会保障和就业!$D$39:$D$48)</f>
        <v>0</v>
      </c>
      <c r="X26">
        <f>SUMIF(国防动员!$A$39:$A$48,$L26,国防动员!$D$39:$D$48)</f>
        <v>0</v>
      </c>
      <c r="Y26">
        <f>SUMIF(节能环保!$A$39:$A$48,$L26,节能环保!$D$39:$D$48)</f>
        <v>68700</v>
      </c>
      <c r="Z26">
        <f>SUMIF(基层争先创优!$A$39:$A$67,$L26,基层争先创优!$D$39:$D$67)</f>
        <v>0</v>
      </c>
      <c r="AA26">
        <f>SUMIF(灾害防治及应急管理!$A$39:$A$49,$L26,灾害防治及应急管理!$D$39:$D$49)</f>
        <v>0</v>
      </c>
      <c r="AB26">
        <f>SUMIF(脱贫攻坚衔接乡村振兴!$A$39:$A$48,$L26,脱贫攻坚衔接乡村振兴!$D$39:$D$48)</f>
        <v>0</v>
      </c>
      <c r="AC26" t="e">
        <f>SUMIF(#REF!,$L26,#REF!)</f>
        <v>#REF!</v>
      </c>
      <c r="AD26">
        <f>SUMIF(城乡社区支出!$A$39:$A$48,$L26,城乡社区支出!$D$39:$D$48)</f>
        <v>70000</v>
      </c>
      <c r="AE26">
        <f>SUMIF(一般公共服务!$A$39:$A$48,$L26,一般公共服务!$D$39:$D$48)</f>
        <v>0</v>
      </c>
      <c r="AF26" t="e">
        <f>SUMIF(#REF!,$L26,#REF!)</f>
        <v>#REF!</v>
      </c>
      <c r="AG26" t="e">
        <f>SUMIF(#REF!,$L26,#REF!)</f>
        <v>#REF!</v>
      </c>
      <c r="AH26" t="e">
        <f>SUMIF(#REF!,$L26,#REF!)</f>
        <v>#REF!</v>
      </c>
      <c r="AI26" t="e">
        <f>SUMIF(#REF!,$L26,#REF!)</f>
        <v>#REF!</v>
      </c>
      <c r="AJ26" t="e">
        <f>SUMIF(#REF!,$L26,#REF!)</f>
        <v>#REF!</v>
      </c>
      <c r="AK26" t="e">
        <f>SUMIF(#REF!,$L26,#REF!)</f>
        <v>#REF!</v>
      </c>
      <c r="AL26" t="e">
        <f>SUMIF(#REF!,$L26,#REF!)</f>
        <v>#REF!</v>
      </c>
      <c r="AM26" t="e">
        <f>SUMIF(#REF!,$L26,#REF!)</f>
        <v>#REF!</v>
      </c>
      <c r="AN26" t="e">
        <f>SUMIF(#REF!,$L26,#REF!)</f>
        <v>#REF!</v>
      </c>
      <c r="AO26" t="e">
        <f>SUMIF(#REF!,$L26,#REF!)</f>
        <v>#REF!</v>
      </c>
      <c r="AP26" t="e">
        <f>SUMIF(#REF!,$L26,#REF!)</f>
        <v>#REF!</v>
      </c>
      <c r="AQ26" t="e">
        <f>SUMIF(#REF!,$L26,#REF!)</f>
        <v>#REF!</v>
      </c>
      <c r="AR26" t="e">
        <f>SUMIF(#REF!,$L26,#REF!)</f>
        <v>#REF!</v>
      </c>
      <c r="AS26" t="e">
        <f>SUMIF(#REF!,$L26,#REF!)</f>
        <v>#REF!</v>
      </c>
      <c r="AT26" t="e">
        <f>SUMIF(#REF!,$L26,#REF!)</f>
        <v>#REF!</v>
      </c>
      <c r="AU26" t="e">
        <f>SUMIF(#REF!,$L26,#REF!)</f>
        <v>#REF!</v>
      </c>
      <c r="AV26" t="e">
        <f>SUMIF(#REF!,$L26,#REF!)</f>
        <v>#REF!</v>
      </c>
      <c r="AW26" t="e">
        <f>SUMIF(#REF!,$L26,#REF!)</f>
        <v>#REF!</v>
      </c>
      <c r="AX26" t="e">
        <f>SUMIF(#REF!,$L26,#REF!)</f>
        <v>#REF!</v>
      </c>
      <c r="AY26" t="e">
        <f>SUMIF(#REF!,$L26,#REF!)</f>
        <v>#REF!</v>
      </c>
      <c r="AZ26" t="e">
        <f>SUMIF(#REF!,$L26,#REF!)</f>
        <v>#REF!</v>
      </c>
      <c r="BA26" t="e">
        <f>SUMIF(#REF!,$L26,#REF!)</f>
        <v>#REF!</v>
      </c>
      <c r="BB26" t="e">
        <f>SUMIF(#REF!,$L26,#REF!)</f>
        <v>#REF!</v>
      </c>
      <c r="BC26" t="e">
        <f>SUMIF(#REF!,$L26,#REF!)</f>
        <v>#REF!</v>
      </c>
      <c r="BD26" t="e">
        <f>SUMIF(#REF!,$L26,#REF!)</f>
        <v>#REF!</v>
      </c>
      <c r="BE26" t="e">
        <f>SUMIF(#REF!,$L26,#REF!)</f>
        <v>#REF!</v>
      </c>
      <c r="BF26" t="e">
        <f>SUMIF(#REF!,$L26,#REF!)</f>
        <v>#REF!</v>
      </c>
      <c r="BG26" t="e">
        <f>SUMIF(#REF!,$L26,#REF!)</f>
        <v>#REF!</v>
      </c>
      <c r="BH26" t="e">
        <f>SUMIF(#REF!,$L26,#REF!)</f>
        <v>#REF!</v>
      </c>
      <c r="BI26" t="e">
        <f>SUMIF(#REF!,$L26,#REF!)</f>
        <v>#REF!</v>
      </c>
      <c r="BJ26" t="e">
        <f>SUMIF(#REF!,$L26,#REF!)</f>
        <v>#REF!</v>
      </c>
      <c r="BK26" t="e">
        <f>SUMIF(#REF!,$L26,#REF!)</f>
        <v>#REF!</v>
      </c>
      <c r="BL26" t="e">
        <f>SUMIF(#REF!,$L26,#REF!)</f>
        <v>#REF!</v>
      </c>
      <c r="BM26" t="e">
        <f>SUMIF(#REF!,$L26,#REF!)</f>
        <v>#REF!</v>
      </c>
      <c r="BN26" t="e">
        <f>SUMIF(#REF!,$L26,#REF!)</f>
        <v>#REF!</v>
      </c>
      <c r="BP26" t="s">
        <v>174</v>
      </c>
      <c r="BQ26" t="s">
        <v>63</v>
      </c>
      <c r="BR26" t="s">
        <v>64</v>
      </c>
      <c r="BT26" t="s">
        <v>175</v>
      </c>
    </row>
    <row r="27" spans="1:72">
      <c r="A27" t="s">
        <v>176</v>
      </c>
      <c r="K27" t="s">
        <v>64</v>
      </c>
      <c r="L27" t="s">
        <v>177</v>
      </c>
      <c r="P27" s="127" t="e">
        <f t="shared" si="1"/>
        <v>#REF!</v>
      </c>
      <c r="Q27">
        <f>SUMIF(村级组织运转!$A$39:$A$48,$L27,村级组织运转!$D$39:$D$48)</f>
        <v>0</v>
      </c>
      <c r="R27">
        <f>SUMIF(文化传媒教育事务!$A$39:$A$46,$L27,文化传媒教育事务!$D$39:$D$46)</f>
        <v>0</v>
      </c>
      <c r="S27">
        <f>SUMIF(优化营商环境!$A$39:$A$48,$L27,优化营商环境!$D$39:$D$48)</f>
        <v>0</v>
      </c>
      <c r="T27">
        <f>SUMIF(业务往来!$A$39:$A$47,$L27,业务往来!$D$39:$D$47)</f>
        <v>0</v>
      </c>
      <c r="U27">
        <f>SUMIF(农林水事务!$A$39:$A$48,$L27,农林水事务!$D$39:$D$48)</f>
        <v>0</v>
      </c>
      <c r="V27">
        <f>SUMIF(卫生健康事务!$A$39:$A$48,$L27,卫生健康事务!$D$39:$D$48)</f>
        <v>0</v>
      </c>
      <c r="W27">
        <f>SUMIF(社会保障和就业!$A$39:$A$48,$L27,社会保障和就业!$D$39:$D$48)</f>
        <v>0</v>
      </c>
      <c r="X27">
        <f>SUMIF(国防动员!$A$39:$A$48,$L27,国防动员!$D$39:$D$48)</f>
        <v>0</v>
      </c>
      <c r="Y27">
        <f>SUMIF(节能环保!$A$39:$A$48,$L27,节能环保!$D$39:$D$48)</f>
        <v>0</v>
      </c>
      <c r="Z27">
        <f>SUMIF(基层争先创优!$A$39:$A$67,$L27,基层争先创优!$D$39:$D$67)</f>
        <v>2000</v>
      </c>
      <c r="AA27">
        <f>SUMIF(灾害防治及应急管理!$A$39:$A$49,$L27,灾害防治及应急管理!$D$39:$D$49)</f>
        <v>0</v>
      </c>
      <c r="AB27">
        <f>SUMIF(脱贫攻坚衔接乡村振兴!$A$39:$A$48,$L27,脱贫攻坚衔接乡村振兴!$D$39:$D$48)</f>
        <v>0</v>
      </c>
      <c r="AC27" t="e">
        <f>SUMIF(#REF!,$L27,#REF!)</f>
        <v>#REF!</v>
      </c>
      <c r="AD27">
        <f>SUMIF(城乡社区支出!$A$39:$A$48,$L27,城乡社区支出!$D$39:$D$48)</f>
        <v>0</v>
      </c>
      <c r="AE27">
        <f>SUMIF(一般公共服务!$A$39:$A$48,$L27,一般公共服务!$D$39:$D$48)</f>
        <v>8000</v>
      </c>
      <c r="AF27" t="e">
        <f>SUMIF(#REF!,$L27,#REF!)</f>
        <v>#REF!</v>
      </c>
      <c r="AG27" t="e">
        <f>SUMIF(#REF!,$L27,#REF!)</f>
        <v>#REF!</v>
      </c>
      <c r="AH27" t="e">
        <f>SUMIF(#REF!,$L27,#REF!)</f>
        <v>#REF!</v>
      </c>
      <c r="AI27" t="e">
        <f>SUMIF(#REF!,$L27,#REF!)</f>
        <v>#REF!</v>
      </c>
      <c r="AJ27" t="e">
        <f>SUMIF(#REF!,$L27,#REF!)</f>
        <v>#REF!</v>
      </c>
      <c r="AK27" t="e">
        <f>SUMIF(#REF!,$L27,#REF!)</f>
        <v>#REF!</v>
      </c>
      <c r="AL27" t="e">
        <f>SUMIF(#REF!,$L27,#REF!)</f>
        <v>#REF!</v>
      </c>
      <c r="AM27" t="e">
        <f>SUMIF(#REF!,$L27,#REF!)</f>
        <v>#REF!</v>
      </c>
      <c r="AN27" t="e">
        <f>SUMIF(#REF!,$L27,#REF!)</f>
        <v>#REF!</v>
      </c>
      <c r="AO27" t="e">
        <f>SUMIF(#REF!,$L27,#REF!)</f>
        <v>#REF!</v>
      </c>
      <c r="AP27" t="e">
        <f>SUMIF(#REF!,$L27,#REF!)</f>
        <v>#REF!</v>
      </c>
      <c r="AQ27" t="e">
        <f>SUMIF(#REF!,$L27,#REF!)</f>
        <v>#REF!</v>
      </c>
      <c r="AR27" t="e">
        <f>SUMIF(#REF!,$L27,#REF!)</f>
        <v>#REF!</v>
      </c>
      <c r="AS27" t="e">
        <f>SUMIF(#REF!,$L27,#REF!)</f>
        <v>#REF!</v>
      </c>
      <c r="AT27" t="e">
        <f>SUMIF(#REF!,$L27,#REF!)</f>
        <v>#REF!</v>
      </c>
      <c r="AU27" t="e">
        <f>SUMIF(#REF!,$L27,#REF!)</f>
        <v>#REF!</v>
      </c>
      <c r="AV27" t="e">
        <f>SUMIF(#REF!,$L27,#REF!)</f>
        <v>#REF!</v>
      </c>
      <c r="AW27" t="e">
        <f>SUMIF(#REF!,$L27,#REF!)</f>
        <v>#REF!</v>
      </c>
      <c r="AX27" t="e">
        <f>SUMIF(#REF!,$L27,#REF!)</f>
        <v>#REF!</v>
      </c>
      <c r="AY27" t="e">
        <f>SUMIF(#REF!,$L27,#REF!)</f>
        <v>#REF!</v>
      </c>
      <c r="AZ27" t="e">
        <f>SUMIF(#REF!,$L27,#REF!)</f>
        <v>#REF!</v>
      </c>
      <c r="BA27" t="e">
        <f>SUMIF(#REF!,$L27,#REF!)</f>
        <v>#REF!</v>
      </c>
      <c r="BB27" t="e">
        <f>SUMIF(#REF!,$L27,#REF!)</f>
        <v>#REF!</v>
      </c>
      <c r="BC27" t="e">
        <f>SUMIF(#REF!,$L27,#REF!)</f>
        <v>#REF!</v>
      </c>
      <c r="BD27" t="e">
        <f>SUMIF(#REF!,$L27,#REF!)</f>
        <v>#REF!</v>
      </c>
      <c r="BE27" t="e">
        <f>SUMIF(#REF!,$L27,#REF!)</f>
        <v>#REF!</v>
      </c>
      <c r="BF27" t="e">
        <f>SUMIF(#REF!,$L27,#REF!)</f>
        <v>#REF!</v>
      </c>
      <c r="BG27" t="e">
        <f>SUMIF(#REF!,$L27,#REF!)</f>
        <v>#REF!</v>
      </c>
      <c r="BH27" t="e">
        <f>SUMIF(#REF!,$L27,#REF!)</f>
        <v>#REF!</v>
      </c>
      <c r="BI27" t="e">
        <f>SUMIF(#REF!,$L27,#REF!)</f>
        <v>#REF!</v>
      </c>
      <c r="BJ27" t="e">
        <f>SUMIF(#REF!,$L27,#REF!)</f>
        <v>#REF!</v>
      </c>
      <c r="BK27" t="e">
        <f>SUMIF(#REF!,$L27,#REF!)</f>
        <v>#REF!</v>
      </c>
      <c r="BL27" t="e">
        <f>SUMIF(#REF!,$L27,#REF!)</f>
        <v>#REF!</v>
      </c>
      <c r="BM27" t="e">
        <f>SUMIF(#REF!,$L27,#REF!)</f>
        <v>#REF!</v>
      </c>
      <c r="BN27" t="e">
        <f>SUMIF(#REF!,$L27,#REF!)</f>
        <v>#REF!</v>
      </c>
      <c r="BP27" t="s">
        <v>178</v>
      </c>
      <c r="BQ27" t="s">
        <v>71</v>
      </c>
      <c r="BR27" t="s">
        <v>178</v>
      </c>
      <c r="BT27" t="s">
        <v>179</v>
      </c>
    </row>
    <row r="28" spans="1:72">
      <c r="A28" t="s">
        <v>180</v>
      </c>
      <c r="K28" t="s">
        <v>64</v>
      </c>
      <c r="L28" t="s">
        <v>181</v>
      </c>
      <c r="P28" s="127" t="e">
        <f t="shared" si="1"/>
        <v>#REF!</v>
      </c>
      <c r="Q28">
        <f>SUMIF(村级组织运转!$A$39:$A$48,$L28,村级组织运转!$D$39:$D$48)</f>
        <v>0</v>
      </c>
      <c r="R28">
        <f>SUMIF(文化传媒教育事务!$A$39:$A$46,$L28,文化传媒教育事务!$D$39:$D$46)</f>
        <v>0</v>
      </c>
      <c r="S28">
        <f>SUMIF(优化营商环境!$A$39:$A$48,$L28,优化营商环境!$D$39:$D$48)</f>
        <v>0</v>
      </c>
      <c r="T28">
        <f>SUMIF(业务往来!$A$39:$A$47,$L28,业务往来!$D$39:$D$47)</f>
        <v>0</v>
      </c>
      <c r="U28">
        <f>SUMIF(农林水事务!$A$39:$A$48,$L28,农林水事务!$D$39:$D$48)</f>
        <v>0</v>
      </c>
      <c r="V28">
        <f>SUMIF(卫生健康事务!$A$39:$A$48,$L28,卫生健康事务!$D$39:$D$48)</f>
        <v>0</v>
      </c>
      <c r="W28">
        <f>SUMIF(社会保障和就业!$A$39:$A$48,$L28,社会保障和就业!$D$39:$D$48)</f>
        <v>0</v>
      </c>
      <c r="X28">
        <f>SUMIF(国防动员!$A$39:$A$48,$L28,国防动员!$D$39:$D$48)</f>
        <v>0</v>
      </c>
      <c r="Y28">
        <f>SUMIF(节能环保!$A$39:$A$48,$L28,节能环保!$D$39:$D$48)</f>
        <v>0</v>
      </c>
      <c r="Z28">
        <f>SUMIF(基层争先创优!$A$39:$A$67,$L28,基层争先创优!$D$39:$D$67)</f>
        <v>0</v>
      </c>
      <c r="AA28">
        <f>SUMIF(灾害防治及应急管理!$A$39:$A$49,$L28,灾害防治及应急管理!$D$39:$D$49)</f>
        <v>0</v>
      </c>
      <c r="AB28">
        <f>SUMIF(脱贫攻坚衔接乡村振兴!$A$39:$A$48,$L28,脱贫攻坚衔接乡村振兴!$D$39:$D$48)</f>
        <v>0</v>
      </c>
      <c r="AC28" t="e">
        <f>SUMIF(#REF!,$L28,#REF!)</f>
        <v>#REF!</v>
      </c>
      <c r="AD28">
        <f>SUMIF(城乡社区支出!$A$39:$A$48,$L28,城乡社区支出!$D$39:$D$48)</f>
        <v>0</v>
      </c>
      <c r="AE28">
        <f>SUMIF(一般公共服务!$A$39:$A$48,$L28,一般公共服务!$D$39:$D$48)</f>
        <v>40000</v>
      </c>
      <c r="AF28" t="e">
        <f>SUMIF(#REF!,$L28,#REF!)</f>
        <v>#REF!</v>
      </c>
      <c r="AG28" t="e">
        <f>SUMIF(#REF!,$L28,#REF!)</f>
        <v>#REF!</v>
      </c>
      <c r="AH28" t="e">
        <f>SUMIF(#REF!,$L28,#REF!)</f>
        <v>#REF!</v>
      </c>
      <c r="AI28" t="e">
        <f>SUMIF(#REF!,$L28,#REF!)</f>
        <v>#REF!</v>
      </c>
      <c r="AJ28" t="e">
        <f>SUMIF(#REF!,$L28,#REF!)</f>
        <v>#REF!</v>
      </c>
      <c r="AK28" t="e">
        <f>SUMIF(#REF!,$L28,#REF!)</f>
        <v>#REF!</v>
      </c>
      <c r="AL28" t="e">
        <f>SUMIF(#REF!,$L28,#REF!)</f>
        <v>#REF!</v>
      </c>
      <c r="AM28" t="e">
        <f>SUMIF(#REF!,$L28,#REF!)</f>
        <v>#REF!</v>
      </c>
      <c r="AN28" t="e">
        <f>SUMIF(#REF!,$L28,#REF!)</f>
        <v>#REF!</v>
      </c>
      <c r="AO28" t="e">
        <f>SUMIF(#REF!,$L28,#REF!)</f>
        <v>#REF!</v>
      </c>
      <c r="AP28" t="e">
        <f>SUMIF(#REF!,$L28,#REF!)</f>
        <v>#REF!</v>
      </c>
      <c r="AQ28" t="e">
        <f>SUMIF(#REF!,$L28,#REF!)</f>
        <v>#REF!</v>
      </c>
      <c r="AR28" t="e">
        <f>SUMIF(#REF!,$L28,#REF!)</f>
        <v>#REF!</v>
      </c>
      <c r="AS28" t="e">
        <f>SUMIF(#REF!,$L28,#REF!)</f>
        <v>#REF!</v>
      </c>
      <c r="AT28" t="e">
        <f>SUMIF(#REF!,$L28,#REF!)</f>
        <v>#REF!</v>
      </c>
      <c r="AU28" t="e">
        <f>SUMIF(#REF!,$L28,#REF!)</f>
        <v>#REF!</v>
      </c>
      <c r="AV28" t="e">
        <f>SUMIF(#REF!,$L28,#REF!)</f>
        <v>#REF!</v>
      </c>
      <c r="AW28" t="e">
        <f>SUMIF(#REF!,$L28,#REF!)</f>
        <v>#REF!</v>
      </c>
      <c r="AX28" t="e">
        <f>SUMIF(#REF!,$L28,#REF!)</f>
        <v>#REF!</v>
      </c>
      <c r="AY28" t="e">
        <f>SUMIF(#REF!,$L28,#REF!)</f>
        <v>#REF!</v>
      </c>
      <c r="AZ28" t="e">
        <f>SUMIF(#REF!,$L28,#REF!)</f>
        <v>#REF!</v>
      </c>
      <c r="BA28" t="e">
        <f>SUMIF(#REF!,$L28,#REF!)</f>
        <v>#REF!</v>
      </c>
      <c r="BB28" t="e">
        <f>SUMIF(#REF!,$L28,#REF!)</f>
        <v>#REF!</v>
      </c>
      <c r="BC28" t="e">
        <f>SUMIF(#REF!,$L28,#REF!)</f>
        <v>#REF!</v>
      </c>
      <c r="BD28" t="e">
        <f>SUMIF(#REF!,$L28,#REF!)</f>
        <v>#REF!</v>
      </c>
      <c r="BE28" t="e">
        <f>SUMIF(#REF!,$L28,#REF!)</f>
        <v>#REF!</v>
      </c>
      <c r="BF28" t="e">
        <f>SUMIF(#REF!,$L28,#REF!)</f>
        <v>#REF!</v>
      </c>
      <c r="BG28" t="e">
        <f>SUMIF(#REF!,$L28,#REF!)</f>
        <v>#REF!</v>
      </c>
      <c r="BH28" t="e">
        <f>SUMIF(#REF!,$L28,#REF!)</f>
        <v>#REF!</v>
      </c>
      <c r="BI28" t="e">
        <f>SUMIF(#REF!,$L28,#REF!)</f>
        <v>#REF!</v>
      </c>
      <c r="BJ28" t="e">
        <f>SUMIF(#REF!,$L28,#REF!)</f>
        <v>#REF!</v>
      </c>
      <c r="BK28" t="e">
        <f>SUMIF(#REF!,$L28,#REF!)</f>
        <v>#REF!</v>
      </c>
      <c r="BL28" t="e">
        <f>SUMIF(#REF!,$L28,#REF!)</f>
        <v>#REF!</v>
      </c>
      <c r="BM28" t="e">
        <f>SUMIF(#REF!,$L28,#REF!)</f>
        <v>#REF!</v>
      </c>
      <c r="BN28" t="e">
        <f>SUMIF(#REF!,$L28,#REF!)</f>
        <v>#REF!</v>
      </c>
      <c r="BP28" t="s">
        <v>182</v>
      </c>
      <c r="BQ28" t="s">
        <v>183</v>
      </c>
      <c r="BR28" t="s">
        <v>64</v>
      </c>
      <c r="BT28" t="s">
        <v>184</v>
      </c>
    </row>
    <row r="29" spans="1:72">
      <c r="A29" t="s">
        <v>185</v>
      </c>
      <c r="K29" t="s">
        <v>64</v>
      </c>
      <c r="L29" t="s">
        <v>186</v>
      </c>
      <c r="M29" t="str">
        <f>L29&amp;"超出人年平均标准"</f>
        <v>30216培训费超出人年平均标准</v>
      </c>
      <c r="O29" s="128" t="e">
        <f>IF(P29&gt;1720*#REF!,COUNTIF($O$1:$O28,"?*")&amp;"、"&amp;M29&amp;"；","")</f>
        <v>#REF!</v>
      </c>
      <c r="P29" t="e">
        <f t="shared" si="1"/>
        <v>#REF!</v>
      </c>
      <c r="Q29">
        <f>SUMIF(村级组织运转!$A$39:$A$48,$L29,村级组织运转!$D$39:$D$48)</f>
        <v>0</v>
      </c>
      <c r="R29">
        <f>SUMIF(文化传媒教育事务!$A$39:$A$46,$L29,文化传媒教育事务!$D$39:$D$46)</f>
        <v>0</v>
      </c>
      <c r="S29">
        <f>SUMIF(优化营商环境!$A$39:$A$48,$L29,优化营商环境!$D$39:$D$48)</f>
        <v>56000</v>
      </c>
      <c r="T29">
        <f>SUMIF(业务往来!$A$39:$A$47,$L29,业务往来!$D$39:$D$47)</f>
        <v>0</v>
      </c>
      <c r="U29">
        <f>SUMIF(农林水事务!$A$39:$A$48,$L29,农林水事务!$D$39:$D$48)</f>
        <v>0</v>
      </c>
      <c r="V29">
        <f>SUMIF(卫生健康事务!$A$39:$A$48,$L29,卫生健康事务!$D$39:$D$48)</f>
        <v>0</v>
      </c>
      <c r="W29">
        <f>SUMIF(社会保障和就业!$A$39:$A$48,$L29,社会保障和就业!$D$39:$D$48)</f>
        <v>0</v>
      </c>
      <c r="X29">
        <f>SUMIF(国防动员!$A$39:$A$48,$L29,国防动员!$D$39:$D$48)</f>
        <v>0</v>
      </c>
      <c r="Y29">
        <f>SUMIF(节能环保!$A$39:$A$48,$L29,节能环保!$D$39:$D$48)</f>
        <v>0</v>
      </c>
      <c r="Z29">
        <f>SUMIF(基层争先创优!$A$39:$A$67,$L29,基层争先创优!$D$39:$D$67)</f>
        <v>0</v>
      </c>
      <c r="AA29">
        <f>SUMIF(灾害防治及应急管理!$A$39:$A$49,$L29,灾害防治及应急管理!$D$39:$D$49)</f>
        <v>0</v>
      </c>
      <c r="AB29">
        <f>SUMIF(脱贫攻坚衔接乡村振兴!$A$39:$A$48,$L29,脱贫攻坚衔接乡村振兴!$D$39:$D$48)</f>
        <v>0</v>
      </c>
      <c r="AC29" t="e">
        <f>SUMIF(#REF!,$L29,#REF!)</f>
        <v>#REF!</v>
      </c>
      <c r="AD29">
        <f>SUMIF(城乡社区支出!$A$39:$A$48,$L29,城乡社区支出!$D$39:$D$48)</f>
        <v>0</v>
      </c>
      <c r="AE29">
        <f>SUMIF(一般公共服务!$A$39:$A$48,$L29,一般公共服务!$D$39:$D$48)</f>
        <v>0</v>
      </c>
      <c r="AF29" t="e">
        <f>SUMIF(#REF!,$L29,#REF!)</f>
        <v>#REF!</v>
      </c>
      <c r="AG29" t="e">
        <f>SUMIF(#REF!,$L29,#REF!)</f>
        <v>#REF!</v>
      </c>
      <c r="AH29" t="e">
        <f>SUMIF(#REF!,$L29,#REF!)</f>
        <v>#REF!</v>
      </c>
      <c r="AI29" t="e">
        <f>SUMIF(#REF!,$L29,#REF!)</f>
        <v>#REF!</v>
      </c>
      <c r="AJ29" t="e">
        <f>SUMIF(#REF!,$L29,#REF!)</f>
        <v>#REF!</v>
      </c>
      <c r="AK29" t="e">
        <f>SUMIF(#REF!,$L29,#REF!)</f>
        <v>#REF!</v>
      </c>
      <c r="AL29" t="e">
        <f>SUMIF(#REF!,$L29,#REF!)</f>
        <v>#REF!</v>
      </c>
      <c r="AM29" t="e">
        <f>SUMIF(#REF!,$L29,#REF!)</f>
        <v>#REF!</v>
      </c>
      <c r="AN29" t="e">
        <f>SUMIF(#REF!,$L29,#REF!)</f>
        <v>#REF!</v>
      </c>
      <c r="AO29" t="e">
        <f>SUMIF(#REF!,$L29,#REF!)</f>
        <v>#REF!</v>
      </c>
      <c r="AP29" t="e">
        <f>SUMIF(#REF!,$L29,#REF!)</f>
        <v>#REF!</v>
      </c>
      <c r="AQ29" t="e">
        <f>SUMIF(#REF!,$L29,#REF!)</f>
        <v>#REF!</v>
      </c>
      <c r="AR29" t="e">
        <f>SUMIF(#REF!,$L29,#REF!)</f>
        <v>#REF!</v>
      </c>
      <c r="AS29" t="e">
        <f>SUMIF(#REF!,$L29,#REF!)</f>
        <v>#REF!</v>
      </c>
      <c r="AT29" t="e">
        <f>SUMIF(#REF!,$L29,#REF!)</f>
        <v>#REF!</v>
      </c>
      <c r="AU29" t="e">
        <f>SUMIF(#REF!,$L29,#REF!)</f>
        <v>#REF!</v>
      </c>
      <c r="AV29" t="e">
        <f>SUMIF(#REF!,$L29,#REF!)</f>
        <v>#REF!</v>
      </c>
      <c r="AW29" t="e">
        <f>SUMIF(#REF!,$L29,#REF!)</f>
        <v>#REF!</v>
      </c>
      <c r="AX29" t="e">
        <f>SUMIF(#REF!,$L29,#REF!)</f>
        <v>#REF!</v>
      </c>
      <c r="AY29" t="e">
        <f>SUMIF(#REF!,$L29,#REF!)</f>
        <v>#REF!</v>
      </c>
      <c r="AZ29" t="e">
        <f>SUMIF(#REF!,$L29,#REF!)</f>
        <v>#REF!</v>
      </c>
      <c r="BA29" t="e">
        <f>SUMIF(#REF!,$L29,#REF!)</f>
        <v>#REF!</v>
      </c>
      <c r="BB29" t="e">
        <f>SUMIF(#REF!,$L29,#REF!)</f>
        <v>#REF!</v>
      </c>
      <c r="BC29" t="e">
        <f>SUMIF(#REF!,$L29,#REF!)</f>
        <v>#REF!</v>
      </c>
      <c r="BD29" t="e">
        <f>SUMIF(#REF!,$L29,#REF!)</f>
        <v>#REF!</v>
      </c>
      <c r="BE29" t="e">
        <f>SUMIF(#REF!,$L29,#REF!)</f>
        <v>#REF!</v>
      </c>
      <c r="BF29" t="e">
        <f>SUMIF(#REF!,$L29,#REF!)</f>
        <v>#REF!</v>
      </c>
      <c r="BG29" t="e">
        <f>SUMIF(#REF!,$L29,#REF!)</f>
        <v>#REF!</v>
      </c>
      <c r="BH29" t="e">
        <f>SUMIF(#REF!,$L29,#REF!)</f>
        <v>#REF!</v>
      </c>
      <c r="BI29" t="e">
        <f>SUMIF(#REF!,$L29,#REF!)</f>
        <v>#REF!</v>
      </c>
      <c r="BJ29" t="e">
        <f>SUMIF(#REF!,$L29,#REF!)</f>
        <v>#REF!</v>
      </c>
      <c r="BK29" t="e">
        <f>SUMIF(#REF!,$L29,#REF!)</f>
        <v>#REF!</v>
      </c>
      <c r="BL29" t="e">
        <f>SUMIF(#REF!,$L29,#REF!)</f>
        <v>#REF!</v>
      </c>
      <c r="BM29" t="e">
        <f>SUMIF(#REF!,$L29,#REF!)</f>
        <v>#REF!</v>
      </c>
      <c r="BN29" t="e">
        <f>SUMIF(#REF!,$L29,#REF!)</f>
        <v>#REF!</v>
      </c>
      <c r="BP29" t="s">
        <v>187</v>
      </c>
      <c r="BQ29" t="s">
        <v>188</v>
      </c>
      <c r="BR29" t="s">
        <v>64</v>
      </c>
      <c r="BT29" t="s">
        <v>189</v>
      </c>
    </row>
    <row r="30" spans="1:72">
      <c r="A30" t="s">
        <v>190</v>
      </c>
      <c r="K30" t="s">
        <v>64</v>
      </c>
      <c r="L30" t="s">
        <v>191</v>
      </c>
      <c r="M30" t="str">
        <f>L30&amp;"超出对应项目公务费2%,从严控制非财政资金安排超出规模"</f>
        <v>30217公务接待费超出对应项目公务费2%,从严控制非财政资金安排超出规模</v>
      </c>
      <c r="O30" s="128" t="e">
        <f>IF(P30&gt;SUM(#REF!,#REF!)*0.02,COUNTIF($O$1:$O29,"?*")&amp;"、"&amp;M30&amp;"；","")</f>
        <v>#REF!</v>
      </c>
      <c r="P30" t="e">
        <f t="shared" si="1"/>
        <v>#REF!</v>
      </c>
      <c r="Q30">
        <f>SUMIF(村级组织运转!$A$39:$A$48,$L30,村级组织运转!$D$39:$D$48)</f>
        <v>0</v>
      </c>
      <c r="R30">
        <f>SUMIF(文化传媒教育事务!$A$39:$A$46,$L30,文化传媒教育事务!$D$39:$D$46)</f>
        <v>0</v>
      </c>
      <c r="S30">
        <f>SUMIF(优化营商环境!$A$39:$A$48,$L30,优化营商环境!$D$39:$D$48)</f>
        <v>0</v>
      </c>
      <c r="T30">
        <f>SUMIF(业务往来!$A$39:$A$47,$L30,业务往来!$D$39:$D$47)</f>
        <v>0</v>
      </c>
      <c r="U30">
        <f>SUMIF(农林水事务!$A$39:$A$48,$L30,农林水事务!$D$39:$D$48)</f>
        <v>0</v>
      </c>
      <c r="V30">
        <f>SUMIF(卫生健康事务!$A$39:$A$48,$L30,卫生健康事务!$D$39:$D$48)</f>
        <v>0</v>
      </c>
      <c r="W30">
        <f>SUMIF(社会保障和就业!$A$39:$A$48,$L30,社会保障和就业!$D$39:$D$48)</f>
        <v>0</v>
      </c>
      <c r="X30">
        <f>SUMIF(国防动员!$A$39:$A$48,$L30,国防动员!$D$39:$D$48)</f>
        <v>0</v>
      </c>
      <c r="Y30">
        <f>SUMIF(节能环保!$A$39:$A$48,$L30,节能环保!$D$39:$D$48)</f>
        <v>0</v>
      </c>
      <c r="Z30">
        <f>SUMIF(基层争先创优!$A$39:$A$67,$L30,基层争先创优!$D$39:$D$67)</f>
        <v>50000</v>
      </c>
      <c r="AA30">
        <f>SUMIF(灾害防治及应急管理!$A$39:$A$49,$L30,灾害防治及应急管理!$D$39:$D$49)</f>
        <v>0</v>
      </c>
      <c r="AB30">
        <f>SUMIF(脱贫攻坚衔接乡村振兴!$A$39:$A$48,$L30,脱贫攻坚衔接乡村振兴!$D$39:$D$48)</f>
        <v>0</v>
      </c>
      <c r="AC30" t="e">
        <f>SUMIF(#REF!,$L30,#REF!)</f>
        <v>#REF!</v>
      </c>
      <c r="AD30">
        <f>SUMIF(城乡社区支出!$A$39:$A$48,$L30,城乡社区支出!$D$39:$D$48)</f>
        <v>0</v>
      </c>
      <c r="AE30">
        <f>SUMIF(一般公共服务!$A$39:$A$48,$L30,一般公共服务!$D$39:$D$48)</f>
        <v>90000</v>
      </c>
      <c r="AF30" t="e">
        <f>SUMIF(#REF!,$L30,#REF!)</f>
        <v>#REF!</v>
      </c>
      <c r="AG30" t="e">
        <f>SUMIF(#REF!,$L30,#REF!)</f>
        <v>#REF!</v>
      </c>
      <c r="AH30" t="e">
        <f>SUMIF(#REF!,$L30,#REF!)</f>
        <v>#REF!</v>
      </c>
      <c r="AI30" t="e">
        <f>SUMIF(#REF!,$L30,#REF!)</f>
        <v>#REF!</v>
      </c>
      <c r="AJ30" t="e">
        <f>SUMIF(#REF!,$L30,#REF!)</f>
        <v>#REF!</v>
      </c>
      <c r="AK30" t="e">
        <f>SUMIF(#REF!,$L30,#REF!)</f>
        <v>#REF!</v>
      </c>
      <c r="AL30" t="e">
        <f>SUMIF(#REF!,$L30,#REF!)</f>
        <v>#REF!</v>
      </c>
      <c r="AM30" t="e">
        <f>SUMIF(#REF!,$L30,#REF!)</f>
        <v>#REF!</v>
      </c>
      <c r="AN30" t="e">
        <f>SUMIF(#REF!,$L30,#REF!)</f>
        <v>#REF!</v>
      </c>
      <c r="AO30" t="e">
        <f>SUMIF(#REF!,$L30,#REF!)</f>
        <v>#REF!</v>
      </c>
      <c r="AP30" t="e">
        <f>SUMIF(#REF!,$L30,#REF!)</f>
        <v>#REF!</v>
      </c>
      <c r="AQ30" t="e">
        <f>SUMIF(#REF!,$L30,#REF!)</f>
        <v>#REF!</v>
      </c>
      <c r="AR30" t="e">
        <f>SUMIF(#REF!,$L30,#REF!)</f>
        <v>#REF!</v>
      </c>
      <c r="AS30" t="e">
        <f>SUMIF(#REF!,$L30,#REF!)</f>
        <v>#REF!</v>
      </c>
      <c r="AT30" t="e">
        <f>SUMIF(#REF!,$L30,#REF!)</f>
        <v>#REF!</v>
      </c>
      <c r="AU30" t="e">
        <f>SUMIF(#REF!,$L30,#REF!)</f>
        <v>#REF!</v>
      </c>
      <c r="AV30" t="e">
        <f>SUMIF(#REF!,$L30,#REF!)</f>
        <v>#REF!</v>
      </c>
      <c r="AW30" t="e">
        <f>SUMIF(#REF!,$L30,#REF!)</f>
        <v>#REF!</v>
      </c>
      <c r="AX30" t="e">
        <f>SUMIF(#REF!,$L30,#REF!)</f>
        <v>#REF!</v>
      </c>
      <c r="AY30" t="e">
        <f>SUMIF(#REF!,$L30,#REF!)</f>
        <v>#REF!</v>
      </c>
      <c r="AZ30" t="e">
        <f>SUMIF(#REF!,$L30,#REF!)</f>
        <v>#REF!</v>
      </c>
      <c r="BA30" t="e">
        <f>SUMIF(#REF!,$L30,#REF!)</f>
        <v>#REF!</v>
      </c>
      <c r="BB30" t="e">
        <f>SUMIF(#REF!,$L30,#REF!)</f>
        <v>#REF!</v>
      </c>
      <c r="BC30" t="e">
        <f>SUMIF(#REF!,$L30,#REF!)</f>
        <v>#REF!</v>
      </c>
      <c r="BD30" t="e">
        <f>SUMIF(#REF!,$L30,#REF!)</f>
        <v>#REF!</v>
      </c>
      <c r="BE30" t="e">
        <f>SUMIF(#REF!,$L30,#REF!)</f>
        <v>#REF!</v>
      </c>
      <c r="BF30" t="e">
        <f>SUMIF(#REF!,$L30,#REF!)</f>
        <v>#REF!</v>
      </c>
      <c r="BG30" t="e">
        <f>SUMIF(#REF!,$L30,#REF!)</f>
        <v>#REF!</v>
      </c>
      <c r="BH30" t="e">
        <f>SUMIF(#REF!,$L30,#REF!)</f>
        <v>#REF!</v>
      </c>
      <c r="BI30" t="e">
        <f>SUMIF(#REF!,$L30,#REF!)</f>
        <v>#REF!</v>
      </c>
      <c r="BJ30" t="e">
        <f>SUMIF(#REF!,$L30,#REF!)</f>
        <v>#REF!</v>
      </c>
      <c r="BK30" t="e">
        <f>SUMIF(#REF!,$L30,#REF!)</f>
        <v>#REF!</v>
      </c>
      <c r="BL30" t="e">
        <f>SUMIF(#REF!,$L30,#REF!)</f>
        <v>#REF!</v>
      </c>
      <c r="BM30" t="e">
        <f>SUMIF(#REF!,$L30,#REF!)</f>
        <v>#REF!</v>
      </c>
      <c r="BN30" t="e">
        <f>SUMIF(#REF!,$L30,#REF!)</f>
        <v>#REF!</v>
      </c>
      <c r="BP30" t="s">
        <v>192</v>
      </c>
      <c r="BQ30" t="s">
        <v>193</v>
      </c>
      <c r="BR30" t="s">
        <v>64</v>
      </c>
      <c r="BT30" t="s">
        <v>194</v>
      </c>
    </row>
    <row r="31" spans="1:72">
      <c r="A31" t="s">
        <v>195</v>
      </c>
      <c r="K31" t="s">
        <v>64</v>
      </c>
      <c r="L31" t="s">
        <v>196</v>
      </c>
      <c r="P31" s="127" t="e">
        <f t="shared" si="1"/>
        <v>#REF!</v>
      </c>
      <c r="Q31">
        <f>SUMIF(村级组织运转!$A$39:$A$48,$L31,村级组织运转!$D$39:$D$48)</f>
        <v>0</v>
      </c>
      <c r="R31">
        <f>SUMIF(文化传媒教育事务!$A$39:$A$46,$L31,文化传媒教育事务!$D$39:$D$46)</f>
        <v>0</v>
      </c>
      <c r="S31">
        <f>SUMIF(优化营商环境!$A$39:$A$48,$L31,优化营商环境!$D$39:$D$48)</f>
        <v>0</v>
      </c>
      <c r="T31">
        <f>SUMIF(业务往来!$A$39:$A$47,$L31,业务往来!$D$39:$D$47)</f>
        <v>0</v>
      </c>
      <c r="U31">
        <f>SUMIF(农林水事务!$A$39:$A$48,$L31,农林水事务!$D$39:$D$48)</f>
        <v>0</v>
      </c>
      <c r="V31">
        <f>SUMIF(卫生健康事务!$A$39:$A$48,$L31,卫生健康事务!$D$39:$D$48)</f>
        <v>0</v>
      </c>
      <c r="W31">
        <f>SUMIF(社会保障和就业!$A$39:$A$48,$L31,社会保障和就业!$D$39:$D$48)</f>
        <v>0</v>
      </c>
      <c r="X31">
        <f>SUMIF(国防动员!$A$39:$A$48,$L31,国防动员!$D$39:$D$48)</f>
        <v>0</v>
      </c>
      <c r="Y31">
        <f>SUMIF(节能环保!$A$39:$A$48,$L31,节能环保!$D$39:$D$48)</f>
        <v>0</v>
      </c>
      <c r="Z31">
        <f>SUMIF(基层争先创优!$A$39:$A$67,$L31,基层争先创优!$D$39:$D$67)</f>
        <v>0</v>
      </c>
      <c r="AA31">
        <f>SUMIF(灾害防治及应急管理!$A$39:$A$49,$L31,灾害防治及应急管理!$D$39:$D$49)</f>
        <v>0</v>
      </c>
      <c r="AB31">
        <f>SUMIF(脱贫攻坚衔接乡村振兴!$A$39:$A$48,$L31,脱贫攻坚衔接乡村振兴!$D$39:$D$48)</f>
        <v>0</v>
      </c>
      <c r="AC31" t="e">
        <f>SUMIF(#REF!,$L31,#REF!)</f>
        <v>#REF!</v>
      </c>
      <c r="AD31">
        <f>SUMIF(城乡社区支出!$A$39:$A$48,$L31,城乡社区支出!$D$39:$D$48)</f>
        <v>0</v>
      </c>
      <c r="AE31">
        <f>SUMIF(一般公共服务!$A$39:$A$48,$L31,一般公共服务!$D$39:$D$48)</f>
        <v>0</v>
      </c>
      <c r="AF31" t="e">
        <f>SUMIF(#REF!,$L31,#REF!)</f>
        <v>#REF!</v>
      </c>
      <c r="AG31" t="e">
        <f>SUMIF(#REF!,$L31,#REF!)</f>
        <v>#REF!</v>
      </c>
      <c r="AH31" t="e">
        <f>SUMIF(#REF!,$L31,#REF!)</f>
        <v>#REF!</v>
      </c>
      <c r="AI31" t="e">
        <f>SUMIF(#REF!,$L31,#REF!)</f>
        <v>#REF!</v>
      </c>
      <c r="AJ31" t="e">
        <f>SUMIF(#REF!,$L31,#REF!)</f>
        <v>#REF!</v>
      </c>
      <c r="AK31" t="e">
        <f>SUMIF(#REF!,$L31,#REF!)</f>
        <v>#REF!</v>
      </c>
      <c r="AL31" t="e">
        <f>SUMIF(#REF!,$L31,#REF!)</f>
        <v>#REF!</v>
      </c>
      <c r="AM31" t="e">
        <f>SUMIF(#REF!,$L31,#REF!)</f>
        <v>#REF!</v>
      </c>
      <c r="AN31" t="e">
        <f>SUMIF(#REF!,$L31,#REF!)</f>
        <v>#REF!</v>
      </c>
      <c r="AO31" t="e">
        <f>SUMIF(#REF!,$L31,#REF!)</f>
        <v>#REF!</v>
      </c>
      <c r="AP31" t="e">
        <f>SUMIF(#REF!,$L31,#REF!)</f>
        <v>#REF!</v>
      </c>
      <c r="AQ31" t="e">
        <f>SUMIF(#REF!,$L31,#REF!)</f>
        <v>#REF!</v>
      </c>
      <c r="AR31" t="e">
        <f>SUMIF(#REF!,$L31,#REF!)</f>
        <v>#REF!</v>
      </c>
      <c r="AS31" t="e">
        <f>SUMIF(#REF!,$L31,#REF!)</f>
        <v>#REF!</v>
      </c>
      <c r="AT31" t="e">
        <f>SUMIF(#REF!,$L31,#REF!)</f>
        <v>#REF!</v>
      </c>
      <c r="AU31" t="e">
        <f>SUMIF(#REF!,$L31,#REF!)</f>
        <v>#REF!</v>
      </c>
      <c r="AV31" t="e">
        <f>SUMIF(#REF!,$L31,#REF!)</f>
        <v>#REF!</v>
      </c>
      <c r="AW31" t="e">
        <f>SUMIF(#REF!,$L31,#REF!)</f>
        <v>#REF!</v>
      </c>
      <c r="AX31" t="e">
        <f>SUMIF(#REF!,$L31,#REF!)</f>
        <v>#REF!</v>
      </c>
      <c r="AY31" t="e">
        <f>SUMIF(#REF!,$L31,#REF!)</f>
        <v>#REF!</v>
      </c>
      <c r="AZ31" t="e">
        <f>SUMIF(#REF!,$L31,#REF!)</f>
        <v>#REF!</v>
      </c>
      <c r="BA31" t="e">
        <f>SUMIF(#REF!,$L31,#REF!)</f>
        <v>#REF!</v>
      </c>
      <c r="BB31" t="e">
        <f>SUMIF(#REF!,$L31,#REF!)</f>
        <v>#REF!</v>
      </c>
      <c r="BC31" t="e">
        <f>SUMIF(#REF!,$L31,#REF!)</f>
        <v>#REF!</v>
      </c>
      <c r="BD31" t="e">
        <f>SUMIF(#REF!,$L31,#REF!)</f>
        <v>#REF!</v>
      </c>
      <c r="BE31" t="e">
        <f>SUMIF(#REF!,$L31,#REF!)</f>
        <v>#REF!</v>
      </c>
      <c r="BF31" t="e">
        <f>SUMIF(#REF!,$L31,#REF!)</f>
        <v>#REF!</v>
      </c>
      <c r="BG31" t="e">
        <f>SUMIF(#REF!,$L31,#REF!)</f>
        <v>#REF!</v>
      </c>
      <c r="BH31" t="e">
        <f>SUMIF(#REF!,$L31,#REF!)</f>
        <v>#REF!</v>
      </c>
      <c r="BI31" t="e">
        <f>SUMIF(#REF!,$L31,#REF!)</f>
        <v>#REF!</v>
      </c>
      <c r="BJ31" t="e">
        <f>SUMIF(#REF!,$L31,#REF!)</f>
        <v>#REF!</v>
      </c>
      <c r="BK31" t="e">
        <f>SUMIF(#REF!,$L31,#REF!)</f>
        <v>#REF!</v>
      </c>
      <c r="BL31" t="e">
        <f>SUMIF(#REF!,$L31,#REF!)</f>
        <v>#REF!</v>
      </c>
      <c r="BM31" t="e">
        <f>SUMIF(#REF!,$L31,#REF!)</f>
        <v>#REF!</v>
      </c>
      <c r="BN31" t="e">
        <f>SUMIF(#REF!,$L31,#REF!)</f>
        <v>#REF!</v>
      </c>
      <c r="BP31" t="s">
        <v>197</v>
      </c>
      <c r="BQ31" t="s">
        <v>198</v>
      </c>
      <c r="BR31" t="s">
        <v>64</v>
      </c>
      <c r="BT31" t="s">
        <v>199</v>
      </c>
    </row>
    <row r="32" spans="1:72">
      <c r="A32" t="s">
        <v>200</v>
      </c>
      <c r="K32" t="s">
        <v>64</v>
      </c>
      <c r="L32" t="s">
        <v>201</v>
      </c>
      <c r="P32" s="127" t="e">
        <f t="shared" si="1"/>
        <v>#REF!</v>
      </c>
      <c r="Q32">
        <f>SUMIF(村级组织运转!$A$39:$A$48,$L32,村级组织运转!$D$39:$D$48)</f>
        <v>0</v>
      </c>
      <c r="R32">
        <f>SUMIF(文化传媒教育事务!$A$39:$A$46,$L32,文化传媒教育事务!$D$39:$D$46)</f>
        <v>0</v>
      </c>
      <c r="S32">
        <f>SUMIF(优化营商环境!$A$39:$A$48,$L32,优化营商环境!$D$39:$D$48)</f>
        <v>0</v>
      </c>
      <c r="T32">
        <f>SUMIF(业务往来!$A$39:$A$47,$L32,业务往来!$D$39:$D$47)</f>
        <v>0</v>
      </c>
      <c r="U32">
        <f>SUMIF(农林水事务!$A$39:$A$48,$L32,农林水事务!$D$39:$D$48)</f>
        <v>0</v>
      </c>
      <c r="V32">
        <f>SUMIF(卫生健康事务!$A$39:$A$48,$L32,卫生健康事务!$D$39:$D$48)</f>
        <v>0</v>
      </c>
      <c r="W32">
        <f>SUMIF(社会保障和就业!$A$39:$A$48,$L32,社会保障和就业!$D$39:$D$48)</f>
        <v>0</v>
      </c>
      <c r="X32">
        <f>SUMIF(国防动员!$A$39:$A$48,$L32,国防动员!$D$39:$D$48)</f>
        <v>0</v>
      </c>
      <c r="Y32">
        <f>SUMIF(节能环保!$A$39:$A$48,$L32,节能环保!$D$39:$D$48)</f>
        <v>0</v>
      </c>
      <c r="Z32">
        <f>SUMIF(基层争先创优!$A$39:$A$67,$L32,基层争先创优!$D$39:$D$67)</f>
        <v>0</v>
      </c>
      <c r="AA32">
        <f>SUMIF(灾害防治及应急管理!$A$39:$A$49,$L32,灾害防治及应急管理!$D$39:$D$49)</f>
        <v>0</v>
      </c>
      <c r="AB32">
        <f>SUMIF(脱贫攻坚衔接乡村振兴!$A$39:$A$48,$L32,脱贫攻坚衔接乡村振兴!$D$39:$D$48)</f>
        <v>0</v>
      </c>
      <c r="AC32" t="e">
        <f>SUMIF(#REF!,$L32,#REF!)</f>
        <v>#REF!</v>
      </c>
      <c r="AD32">
        <f>SUMIF(城乡社区支出!$A$39:$A$48,$L32,城乡社区支出!$D$39:$D$48)</f>
        <v>0</v>
      </c>
      <c r="AE32">
        <f>SUMIF(一般公共服务!$A$39:$A$48,$L32,一般公共服务!$D$39:$D$48)</f>
        <v>0</v>
      </c>
      <c r="AF32" t="e">
        <f>SUMIF(#REF!,$L32,#REF!)</f>
        <v>#REF!</v>
      </c>
      <c r="AG32" t="e">
        <f>SUMIF(#REF!,$L32,#REF!)</f>
        <v>#REF!</v>
      </c>
      <c r="AH32" t="e">
        <f>SUMIF(#REF!,$L32,#REF!)</f>
        <v>#REF!</v>
      </c>
      <c r="AI32" t="e">
        <f>SUMIF(#REF!,$L32,#REF!)</f>
        <v>#REF!</v>
      </c>
      <c r="AJ32" t="e">
        <f>SUMIF(#REF!,$L32,#REF!)</f>
        <v>#REF!</v>
      </c>
      <c r="AK32" t="e">
        <f>SUMIF(#REF!,$L32,#REF!)</f>
        <v>#REF!</v>
      </c>
      <c r="AL32" t="e">
        <f>SUMIF(#REF!,$L32,#REF!)</f>
        <v>#REF!</v>
      </c>
      <c r="AM32" t="e">
        <f>SUMIF(#REF!,$L32,#REF!)</f>
        <v>#REF!</v>
      </c>
      <c r="AN32" t="e">
        <f>SUMIF(#REF!,$L32,#REF!)</f>
        <v>#REF!</v>
      </c>
      <c r="AO32" t="e">
        <f>SUMIF(#REF!,$L32,#REF!)</f>
        <v>#REF!</v>
      </c>
      <c r="AP32" t="e">
        <f>SUMIF(#REF!,$L32,#REF!)</f>
        <v>#REF!</v>
      </c>
      <c r="AQ32" t="e">
        <f>SUMIF(#REF!,$L32,#REF!)</f>
        <v>#REF!</v>
      </c>
      <c r="AR32" t="e">
        <f>SUMIF(#REF!,$L32,#REF!)</f>
        <v>#REF!</v>
      </c>
      <c r="AS32" t="e">
        <f>SUMIF(#REF!,$L32,#REF!)</f>
        <v>#REF!</v>
      </c>
      <c r="AT32" t="e">
        <f>SUMIF(#REF!,$L32,#REF!)</f>
        <v>#REF!</v>
      </c>
      <c r="AU32" t="e">
        <f>SUMIF(#REF!,$L32,#REF!)</f>
        <v>#REF!</v>
      </c>
      <c r="AV32" t="e">
        <f>SUMIF(#REF!,$L32,#REF!)</f>
        <v>#REF!</v>
      </c>
      <c r="AW32" t="e">
        <f>SUMIF(#REF!,$L32,#REF!)</f>
        <v>#REF!</v>
      </c>
      <c r="AX32" t="e">
        <f>SUMIF(#REF!,$L32,#REF!)</f>
        <v>#REF!</v>
      </c>
      <c r="AY32" t="e">
        <f>SUMIF(#REF!,$L32,#REF!)</f>
        <v>#REF!</v>
      </c>
      <c r="AZ32" t="e">
        <f>SUMIF(#REF!,$L32,#REF!)</f>
        <v>#REF!</v>
      </c>
      <c r="BA32" t="e">
        <f>SUMIF(#REF!,$L32,#REF!)</f>
        <v>#REF!</v>
      </c>
      <c r="BB32" t="e">
        <f>SUMIF(#REF!,$L32,#REF!)</f>
        <v>#REF!</v>
      </c>
      <c r="BC32" t="e">
        <f>SUMIF(#REF!,$L32,#REF!)</f>
        <v>#REF!</v>
      </c>
      <c r="BD32" t="e">
        <f>SUMIF(#REF!,$L32,#REF!)</f>
        <v>#REF!</v>
      </c>
      <c r="BE32" t="e">
        <f>SUMIF(#REF!,$L32,#REF!)</f>
        <v>#REF!</v>
      </c>
      <c r="BF32" t="e">
        <f>SUMIF(#REF!,$L32,#REF!)</f>
        <v>#REF!</v>
      </c>
      <c r="BG32" t="e">
        <f>SUMIF(#REF!,$L32,#REF!)</f>
        <v>#REF!</v>
      </c>
      <c r="BH32" t="e">
        <f>SUMIF(#REF!,$L32,#REF!)</f>
        <v>#REF!</v>
      </c>
      <c r="BI32" t="e">
        <f>SUMIF(#REF!,$L32,#REF!)</f>
        <v>#REF!</v>
      </c>
      <c r="BJ32" t="e">
        <f>SUMIF(#REF!,$L32,#REF!)</f>
        <v>#REF!</v>
      </c>
      <c r="BK32" t="e">
        <f>SUMIF(#REF!,$L32,#REF!)</f>
        <v>#REF!</v>
      </c>
      <c r="BL32" t="e">
        <f>SUMIF(#REF!,$L32,#REF!)</f>
        <v>#REF!</v>
      </c>
      <c r="BM32" t="e">
        <f>SUMIF(#REF!,$L32,#REF!)</f>
        <v>#REF!</v>
      </c>
      <c r="BN32" t="e">
        <f>SUMIF(#REF!,$L32,#REF!)</f>
        <v>#REF!</v>
      </c>
      <c r="BP32" t="s">
        <v>202</v>
      </c>
      <c r="BQ32" t="s">
        <v>112</v>
      </c>
      <c r="BR32" t="s">
        <v>202</v>
      </c>
      <c r="BT32" t="s">
        <v>203</v>
      </c>
    </row>
    <row r="33" spans="1:72">
      <c r="A33" t="s">
        <v>204</v>
      </c>
      <c r="K33" t="s">
        <v>64</v>
      </c>
      <c r="L33" t="s">
        <v>205</v>
      </c>
      <c r="P33" s="127" t="e">
        <f t="shared" si="1"/>
        <v>#REF!</v>
      </c>
      <c r="Q33">
        <f>SUMIF(村级组织运转!$A$39:$A$48,$L33,村级组织运转!$D$39:$D$48)</f>
        <v>0</v>
      </c>
      <c r="R33">
        <f>SUMIF(文化传媒教育事务!$A$39:$A$46,$L33,文化传媒教育事务!$D$39:$D$46)</f>
        <v>0</v>
      </c>
      <c r="S33">
        <f>SUMIF(优化营商环境!$A$39:$A$48,$L33,优化营商环境!$D$39:$D$48)</f>
        <v>0</v>
      </c>
      <c r="T33">
        <f>SUMIF(业务往来!$A$39:$A$47,$L33,业务往来!$D$39:$D$47)</f>
        <v>0</v>
      </c>
      <c r="U33">
        <f>SUMIF(农林水事务!$A$39:$A$48,$L33,农林水事务!$D$39:$D$48)</f>
        <v>0</v>
      </c>
      <c r="V33">
        <f>SUMIF(卫生健康事务!$A$39:$A$48,$L33,卫生健康事务!$D$39:$D$48)</f>
        <v>0</v>
      </c>
      <c r="W33">
        <f>SUMIF(社会保障和就业!$A$39:$A$48,$L33,社会保障和就业!$D$39:$D$48)</f>
        <v>0</v>
      </c>
      <c r="X33">
        <f>SUMIF(国防动员!$A$39:$A$48,$L33,国防动员!$D$39:$D$48)</f>
        <v>0</v>
      </c>
      <c r="Y33">
        <f>SUMIF(节能环保!$A$39:$A$48,$L33,节能环保!$D$39:$D$48)</f>
        <v>0</v>
      </c>
      <c r="Z33">
        <f>SUMIF(基层争先创优!$A$39:$A$67,$L33,基层争先创优!$D$39:$D$67)</f>
        <v>0</v>
      </c>
      <c r="AA33">
        <f>SUMIF(灾害防治及应急管理!$A$39:$A$49,$L33,灾害防治及应急管理!$D$39:$D$49)</f>
        <v>0</v>
      </c>
      <c r="AB33">
        <f>SUMIF(脱贫攻坚衔接乡村振兴!$A$39:$A$48,$L33,脱贫攻坚衔接乡村振兴!$D$39:$D$48)</f>
        <v>0</v>
      </c>
      <c r="AC33" t="e">
        <f>SUMIF(#REF!,$L33,#REF!)</f>
        <v>#REF!</v>
      </c>
      <c r="AD33">
        <f>SUMIF(城乡社区支出!$A$39:$A$48,$L33,城乡社区支出!$D$39:$D$48)</f>
        <v>0</v>
      </c>
      <c r="AE33">
        <f>SUMIF(一般公共服务!$A$39:$A$48,$L33,一般公共服务!$D$39:$D$48)</f>
        <v>0</v>
      </c>
      <c r="AF33" t="e">
        <f>SUMIF(#REF!,$L33,#REF!)</f>
        <v>#REF!</v>
      </c>
      <c r="AG33" t="e">
        <f>SUMIF(#REF!,$L33,#REF!)</f>
        <v>#REF!</v>
      </c>
      <c r="AH33" t="e">
        <f>SUMIF(#REF!,$L33,#REF!)</f>
        <v>#REF!</v>
      </c>
      <c r="AI33" t="e">
        <f>SUMIF(#REF!,$L33,#REF!)</f>
        <v>#REF!</v>
      </c>
      <c r="AJ33" t="e">
        <f>SUMIF(#REF!,$L33,#REF!)</f>
        <v>#REF!</v>
      </c>
      <c r="AK33" t="e">
        <f>SUMIF(#REF!,$L33,#REF!)</f>
        <v>#REF!</v>
      </c>
      <c r="AL33" t="e">
        <f>SUMIF(#REF!,$L33,#REF!)</f>
        <v>#REF!</v>
      </c>
      <c r="AM33" t="e">
        <f>SUMIF(#REF!,$L33,#REF!)</f>
        <v>#REF!</v>
      </c>
      <c r="AN33" t="e">
        <f>SUMIF(#REF!,$L33,#REF!)</f>
        <v>#REF!</v>
      </c>
      <c r="AO33" t="e">
        <f>SUMIF(#REF!,$L33,#REF!)</f>
        <v>#REF!</v>
      </c>
      <c r="AP33" t="e">
        <f>SUMIF(#REF!,$L33,#REF!)</f>
        <v>#REF!</v>
      </c>
      <c r="AQ33" t="e">
        <f>SUMIF(#REF!,$L33,#REF!)</f>
        <v>#REF!</v>
      </c>
      <c r="AR33" t="e">
        <f>SUMIF(#REF!,$L33,#REF!)</f>
        <v>#REF!</v>
      </c>
      <c r="AS33" t="e">
        <f>SUMIF(#REF!,$L33,#REF!)</f>
        <v>#REF!</v>
      </c>
      <c r="AT33" t="e">
        <f>SUMIF(#REF!,$L33,#REF!)</f>
        <v>#REF!</v>
      </c>
      <c r="AU33" t="e">
        <f>SUMIF(#REF!,$L33,#REF!)</f>
        <v>#REF!</v>
      </c>
      <c r="AV33" t="e">
        <f>SUMIF(#REF!,$L33,#REF!)</f>
        <v>#REF!</v>
      </c>
      <c r="AW33" t="e">
        <f>SUMIF(#REF!,$L33,#REF!)</f>
        <v>#REF!</v>
      </c>
      <c r="AX33" t="e">
        <f>SUMIF(#REF!,$L33,#REF!)</f>
        <v>#REF!</v>
      </c>
      <c r="AY33" t="e">
        <f>SUMIF(#REF!,$L33,#REF!)</f>
        <v>#REF!</v>
      </c>
      <c r="AZ33" t="e">
        <f>SUMIF(#REF!,$L33,#REF!)</f>
        <v>#REF!</v>
      </c>
      <c r="BA33" t="e">
        <f>SUMIF(#REF!,$L33,#REF!)</f>
        <v>#REF!</v>
      </c>
      <c r="BB33" t="e">
        <f>SUMIF(#REF!,$L33,#REF!)</f>
        <v>#REF!</v>
      </c>
      <c r="BC33" t="e">
        <f>SUMIF(#REF!,$L33,#REF!)</f>
        <v>#REF!</v>
      </c>
      <c r="BD33" t="e">
        <f>SUMIF(#REF!,$L33,#REF!)</f>
        <v>#REF!</v>
      </c>
      <c r="BE33" t="e">
        <f>SUMIF(#REF!,$L33,#REF!)</f>
        <v>#REF!</v>
      </c>
      <c r="BF33" t="e">
        <f>SUMIF(#REF!,$L33,#REF!)</f>
        <v>#REF!</v>
      </c>
      <c r="BG33" t="e">
        <f>SUMIF(#REF!,$L33,#REF!)</f>
        <v>#REF!</v>
      </c>
      <c r="BH33" t="e">
        <f>SUMIF(#REF!,$L33,#REF!)</f>
        <v>#REF!</v>
      </c>
      <c r="BI33" t="e">
        <f>SUMIF(#REF!,$L33,#REF!)</f>
        <v>#REF!</v>
      </c>
      <c r="BJ33" t="e">
        <f>SUMIF(#REF!,$L33,#REF!)</f>
        <v>#REF!</v>
      </c>
      <c r="BK33" t="e">
        <f>SUMIF(#REF!,$L33,#REF!)</f>
        <v>#REF!</v>
      </c>
      <c r="BL33" t="e">
        <f>SUMIF(#REF!,$L33,#REF!)</f>
        <v>#REF!</v>
      </c>
      <c r="BM33" t="e">
        <f>SUMIF(#REF!,$L33,#REF!)</f>
        <v>#REF!</v>
      </c>
      <c r="BN33" t="e">
        <f>SUMIF(#REF!,$L33,#REF!)</f>
        <v>#REF!</v>
      </c>
      <c r="BP33" t="s">
        <v>206</v>
      </c>
      <c r="BQ33" t="s">
        <v>207</v>
      </c>
      <c r="BR33" t="s">
        <v>64</v>
      </c>
      <c r="BT33" t="s">
        <v>208</v>
      </c>
    </row>
    <row r="34" spans="1:72">
      <c r="A34" t="s">
        <v>209</v>
      </c>
      <c r="K34" t="s">
        <v>64</v>
      </c>
      <c r="L34" t="s">
        <v>210</v>
      </c>
      <c r="P34" s="127" t="e">
        <f t="shared" ref="P34:P57" si="2">SUM(Q34:BN34)</f>
        <v>#REF!</v>
      </c>
      <c r="Q34">
        <f>SUMIF(村级组织运转!$A$39:$A$48,$L34,村级组织运转!$D$39:$D$48)</f>
        <v>166500</v>
      </c>
      <c r="R34">
        <f>SUMIF(文化传媒教育事务!$A$39:$A$46,$L34,文化传媒教育事务!$D$39:$D$46)</f>
        <v>0</v>
      </c>
      <c r="S34">
        <f>SUMIF(优化营商环境!$A$39:$A$48,$L34,优化营商环境!$D$39:$D$48)</f>
        <v>0</v>
      </c>
      <c r="T34">
        <f>SUMIF(业务往来!$A$39:$A$47,$L34,业务往来!$D$39:$D$47)</f>
        <v>0</v>
      </c>
      <c r="U34">
        <f>SUMIF(农林水事务!$A$39:$A$48,$L34,农林水事务!$D$39:$D$48)</f>
        <v>0</v>
      </c>
      <c r="V34">
        <f>SUMIF(卫生健康事务!$A$39:$A$48,$L34,卫生健康事务!$D$39:$D$48)</f>
        <v>0</v>
      </c>
      <c r="W34">
        <f>SUMIF(社会保障和就业!$A$39:$A$48,$L34,社会保障和就业!$D$39:$D$48)</f>
        <v>0</v>
      </c>
      <c r="X34">
        <f>SUMIF(国防动员!$A$39:$A$48,$L34,国防动员!$D$39:$D$48)</f>
        <v>0</v>
      </c>
      <c r="Y34">
        <f>SUMIF(节能环保!$A$39:$A$48,$L34,节能环保!$D$39:$D$48)</f>
        <v>1040000</v>
      </c>
      <c r="Z34">
        <f>SUMIF(基层争先创优!$A$39:$A$67,$L34,基层争先创优!$D$39:$D$67)</f>
        <v>145000</v>
      </c>
      <c r="AA34">
        <f>SUMIF(灾害防治及应急管理!$A$39:$A$49,$L34,灾害防治及应急管理!$D$39:$D$49)</f>
        <v>180000</v>
      </c>
      <c r="AB34">
        <f>SUMIF(脱贫攻坚衔接乡村振兴!$A$39:$A$48,$L34,脱贫攻坚衔接乡村振兴!$D$39:$D$48)</f>
        <v>0</v>
      </c>
      <c r="AC34" t="e">
        <f>SUMIF(#REF!,$L34,#REF!)</f>
        <v>#REF!</v>
      </c>
      <c r="AD34">
        <f>SUMIF(城乡社区支出!$A$39:$A$48,$L34,城乡社区支出!$D$39:$D$48)</f>
        <v>867500</v>
      </c>
      <c r="AE34">
        <f>SUMIF(一般公共服务!$A$39:$A$48,$L34,一般公共服务!$D$39:$D$48)</f>
        <v>0</v>
      </c>
      <c r="AF34" t="e">
        <f>SUMIF(#REF!,$L34,#REF!)</f>
        <v>#REF!</v>
      </c>
      <c r="AG34" t="e">
        <f>SUMIF(#REF!,$L34,#REF!)</f>
        <v>#REF!</v>
      </c>
      <c r="AH34" t="e">
        <f>SUMIF(#REF!,$L34,#REF!)</f>
        <v>#REF!</v>
      </c>
      <c r="AI34" t="e">
        <f>SUMIF(#REF!,$L34,#REF!)</f>
        <v>#REF!</v>
      </c>
      <c r="AJ34" t="e">
        <f>SUMIF(#REF!,$L34,#REF!)</f>
        <v>#REF!</v>
      </c>
      <c r="AK34" t="e">
        <f>SUMIF(#REF!,$L34,#REF!)</f>
        <v>#REF!</v>
      </c>
      <c r="AL34" t="e">
        <f>SUMIF(#REF!,$L34,#REF!)</f>
        <v>#REF!</v>
      </c>
      <c r="AM34" t="e">
        <f>SUMIF(#REF!,$L34,#REF!)</f>
        <v>#REF!</v>
      </c>
      <c r="AN34" t="e">
        <f>SUMIF(#REF!,$L34,#REF!)</f>
        <v>#REF!</v>
      </c>
      <c r="AO34" t="e">
        <f>SUMIF(#REF!,$L34,#REF!)</f>
        <v>#REF!</v>
      </c>
      <c r="AP34" t="e">
        <f>SUMIF(#REF!,$L34,#REF!)</f>
        <v>#REF!</v>
      </c>
      <c r="AQ34" t="e">
        <f>SUMIF(#REF!,$L34,#REF!)</f>
        <v>#REF!</v>
      </c>
      <c r="AR34" t="e">
        <f>SUMIF(#REF!,$L34,#REF!)</f>
        <v>#REF!</v>
      </c>
      <c r="AS34" t="e">
        <f>SUMIF(#REF!,$L34,#REF!)</f>
        <v>#REF!</v>
      </c>
      <c r="AT34" t="e">
        <f>SUMIF(#REF!,$L34,#REF!)</f>
        <v>#REF!</v>
      </c>
      <c r="AU34" t="e">
        <f>SUMIF(#REF!,$L34,#REF!)</f>
        <v>#REF!</v>
      </c>
      <c r="AV34" t="e">
        <f>SUMIF(#REF!,$L34,#REF!)</f>
        <v>#REF!</v>
      </c>
      <c r="AW34" t="e">
        <f>SUMIF(#REF!,$L34,#REF!)</f>
        <v>#REF!</v>
      </c>
      <c r="AX34" t="e">
        <f>SUMIF(#REF!,$L34,#REF!)</f>
        <v>#REF!</v>
      </c>
      <c r="AY34" t="e">
        <f>SUMIF(#REF!,$L34,#REF!)</f>
        <v>#REF!</v>
      </c>
      <c r="AZ34" t="e">
        <f>SUMIF(#REF!,$L34,#REF!)</f>
        <v>#REF!</v>
      </c>
      <c r="BA34" t="e">
        <f>SUMIF(#REF!,$L34,#REF!)</f>
        <v>#REF!</v>
      </c>
      <c r="BB34" t="e">
        <f>SUMIF(#REF!,$L34,#REF!)</f>
        <v>#REF!</v>
      </c>
      <c r="BC34" t="e">
        <f>SUMIF(#REF!,$L34,#REF!)</f>
        <v>#REF!</v>
      </c>
      <c r="BD34" t="e">
        <f>SUMIF(#REF!,$L34,#REF!)</f>
        <v>#REF!</v>
      </c>
      <c r="BE34" t="e">
        <f>SUMIF(#REF!,$L34,#REF!)</f>
        <v>#REF!</v>
      </c>
      <c r="BF34" t="e">
        <f>SUMIF(#REF!,$L34,#REF!)</f>
        <v>#REF!</v>
      </c>
      <c r="BG34" t="e">
        <f>SUMIF(#REF!,$L34,#REF!)</f>
        <v>#REF!</v>
      </c>
      <c r="BH34" t="e">
        <f>SUMIF(#REF!,$L34,#REF!)</f>
        <v>#REF!</v>
      </c>
      <c r="BI34" t="e">
        <f>SUMIF(#REF!,$L34,#REF!)</f>
        <v>#REF!</v>
      </c>
      <c r="BJ34" t="e">
        <f>SUMIF(#REF!,$L34,#REF!)</f>
        <v>#REF!</v>
      </c>
      <c r="BK34" t="e">
        <f>SUMIF(#REF!,$L34,#REF!)</f>
        <v>#REF!</v>
      </c>
      <c r="BL34" t="e">
        <f>SUMIF(#REF!,$L34,#REF!)</f>
        <v>#REF!</v>
      </c>
      <c r="BM34" t="e">
        <f>SUMIF(#REF!,$L34,#REF!)</f>
        <v>#REF!</v>
      </c>
      <c r="BN34" t="e">
        <f>SUMIF(#REF!,$L34,#REF!)</f>
        <v>#REF!</v>
      </c>
      <c r="BP34" t="s">
        <v>211</v>
      </c>
      <c r="BQ34" t="s">
        <v>212</v>
      </c>
      <c r="BR34" t="s">
        <v>211</v>
      </c>
      <c r="BT34" t="s">
        <v>213</v>
      </c>
    </row>
    <row r="35" spans="1:72">
      <c r="A35" t="s">
        <v>214</v>
      </c>
      <c r="K35" t="s">
        <v>64</v>
      </c>
      <c r="L35" t="s">
        <v>215</v>
      </c>
      <c r="P35" s="127" t="e">
        <f t="shared" si="2"/>
        <v>#REF!</v>
      </c>
      <c r="Q35">
        <f>SUMIF(村级组织运转!$A$39:$A$48,$L35,村级组织运转!$D$39:$D$48)</f>
        <v>0</v>
      </c>
      <c r="R35">
        <f>SUMIF(文化传媒教育事务!$A$39:$A$46,$L35,文化传媒教育事务!$D$39:$D$46)</f>
        <v>508000</v>
      </c>
      <c r="S35">
        <f>SUMIF(优化营商环境!$A$39:$A$48,$L35,优化营商环境!$D$39:$D$48)</f>
        <v>0</v>
      </c>
      <c r="T35">
        <f>SUMIF(业务往来!$A$39:$A$47,$L35,业务往来!$D$39:$D$47)</f>
        <v>1020000</v>
      </c>
      <c r="U35">
        <f>SUMIF(农林水事务!$A$39:$A$48,$L35,农林水事务!$D$39:$D$48)</f>
        <v>0</v>
      </c>
      <c r="V35">
        <f>SUMIF(卫生健康事务!$A$39:$A$48,$L35,卫生健康事务!$D$39:$D$48)</f>
        <v>0</v>
      </c>
      <c r="W35">
        <f>SUMIF(社会保障和就业!$A$39:$A$48,$L35,社会保障和就业!$D$39:$D$48)</f>
        <v>674000</v>
      </c>
      <c r="X35">
        <f>SUMIF(国防动员!$A$39:$A$48,$L35,国防动员!$D$39:$D$48)</f>
        <v>221400</v>
      </c>
      <c r="Y35">
        <f>SUMIF(节能环保!$A$39:$A$48,$L35,节能环保!$D$39:$D$48)</f>
        <v>238000</v>
      </c>
      <c r="Z35">
        <f>SUMIF(基层争先创优!$A$39:$A$67,$L35,基层争先创优!$D$39:$D$67)</f>
        <v>30000</v>
      </c>
      <c r="AA35">
        <f>SUMIF(灾害防治及应急管理!$A$39:$A$49,$L35,灾害防治及应急管理!$D$39:$D$49)</f>
        <v>200000</v>
      </c>
      <c r="AB35">
        <f>SUMIF(脱贫攻坚衔接乡村振兴!$A$39:$A$48,$L35,脱贫攻坚衔接乡村振兴!$D$39:$D$48)</f>
        <v>0</v>
      </c>
      <c r="AC35" t="e">
        <f>SUMIF(#REF!,$L35,#REF!)</f>
        <v>#REF!</v>
      </c>
      <c r="AD35">
        <f>SUMIF(城乡社区支出!$A$39:$A$48,$L35,城乡社区支出!$D$39:$D$48)</f>
        <v>323800</v>
      </c>
      <c r="AE35">
        <f>SUMIF(一般公共服务!$A$39:$A$48,$L35,一般公共服务!$D$39:$D$48)</f>
        <v>0</v>
      </c>
      <c r="AF35" t="e">
        <f>SUMIF(#REF!,$L35,#REF!)</f>
        <v>#REF!</v>
      </c>
      <c r="AG35" t="e">
        <f>SUMIF(#REF!,$L35,#REF!)</f>
        <v>#REF!</v>
      </c>
      <c r="AH35" t="e">
        <f>SUMIF(#REF!,$L35,#REF!)</f>
        <v>#REF!</v>
      </c>
      <c r="AI35" t="e">
        <f>SUMIF(#REF!,$L35,#REF!)</f>
        <v>#REF!</v>
      </c>
      <c r="AJ35" t="e">
        <f>SUMIF(#REF!,$L35,#REF!)</f>
        <v>#REF!</v>
      </c>
      <c r="AK35" t="e">
        <f>SUMIF(#REF!,$L35,#REF!)</f>
        <v>#REF!</v>
      </c>
      <c r="AL35" t="e">
        <f>SUMIF(#REF!,$L35,#REF!)</f>
        <v>#REF!</v>
      </c>
      <c r="AM35" t="e">
        <f>SUMIF(#REF!,$L35,#REF!)</f>
        <v>#REF!</v>
      </c>
      <c r="AN35" t="e">
        <f>SUMIF(#REF!,$L35,#REF!)</f>
        <v>#REF!</v>
      </c>
      <c r="AO35" t="e">
        <f>SUMIF(#REF!,$L35,#REF!)</f>
        <v>#REF!</v>
      </c>
      <c r="AP35" t="e">
        <f>SUMIF(#REF!,$L35,#REF!)</f>
        <v>#REF!</v>
      </c>
      <c r="AQ35" t="e">
        <f>SUMIF(#REF!,$L35,#REF!)</f>
        <v>#REF!</v>
      </c>
      <c r="AR35" t="e">
        <f>SUMIF(#REF!,$L35,#REF!)</f>
        <v>#REF!</v>
      </c>
      <c r="AS35" t="e">
        <f>SUMIF(#REF!,$L35,#REF!)</f>
        <v>#REF!</v>
      </c>
      <c r="AT35" t="e">
        <f>SUMIF(#REF!,$L35,#REF!)</f>
        <v>#REF!</v>
      </c>
      <c r="AU35" t="e">
        <f>SUMIF(#REF!,$L35,#REF!)</f>
        <v>#REF!</v>
      </c>
      <c r="AV35" t="e">
        <f>SUMIF(#REF!,$L35,#REF!)</f>
        <v>#REF!</v>
      </c>
      <c r="AW35" t="e">
        <f>SUMIF(#REF!,$L35,#REF!)</f>
        <v>#REF!</v>
      </c>
      <c r="AX35" t="e">
        <f>SUMIF(#REF!,$L35,#REF!)</f>
        <v>#REF!</v>
      </c>
      <c r="AY35" t="e">
        <f>SUMIF(#REF!,$L35,#REF!)</f>
        <v>#REF!</v>
      </c>
      <c r="AZ35" t="e">
        <f>SUMIF(#REF!,$L35,#REF!)</f>
        <v>#REF!</v>
      </c>
      <c r="BA35" t="e">
        <f>SUMIF(#REF!,$L35,#REF!)</f>
        <v>#REF!</v>
      </c>
      <c r="BB35" t="e">
        <f>SUMIF(#REF!,$L35,#REF!)</f>
        <v>#REF!</v>
      </c>
      <c r="BC35" t="e">
        <f>SUMIF(#REF!,$L35,#REF!)</f>
        <v>#REF!</v>
      </c>
      <c r="BD35" t="e">
        <f>SUMIF(#REF!,$L35,#REF!)</f>
        <v>#REF!</v>
      </c>
      <c r="BE35" t="e">
        <f>SUMIF(#REF!,$L35,#REF!)</f>
        <v>#REF!</v>
      </c>
      <c r="BF35" t="e">
        <f>SUMIF(#REF!,$L35,#REF!)</f>
        <v>#REF!</v>
      </c>
      <c r="BG35" t="e">
        <f>SUMIF(#REF!,$L35,#REF!)</f>
        <v>#REF!</v>
      </c>
      <c r="BH35" t="e">
        <f>SUMIF(#REF!,$L35,#REF!)</f>
        <v>#REF!</v>
      </c>
      <c r="BI35" t="e">
        <f>SUMIF(#REF!,$L35,#REF!)</f>
        <v>#REF!</v>
      </c>
      <c r="BJ35" t="e">
        <f>SUMIF(#REF!,$L35,#REF!)</f>
        <v>#REF!</v>
      </c>
      <c r="BK35" t="e">
        <f>SUMIF(#REF!,$L35,#REF!)</f>
        <v>#REF!</v>
      </c>
      <c r="BL35" t="e">
        <f>SUMIF(#REF!,$L35,#REF!)</f>
        <v>#REF!</v>
      </c>
      <c r="BM35" t="e">
        <f>SUMIF(#REF!,$L35,#REF!)</f>
        <v>#REF!</v>
      </c>
      <c r="BN35" t="e">
        <f>SUMIF(#REF!,$L35,#REF!)</f>
        <v>#REF!</v>
      </c>
      <c r="BP35" t="s">
        <v>216</v>
      </c>
      <c r="BQ35" t="s">
        <v>54</v>
      </c>
      <c r="BR35" t="s">
        <v>216</v>
      </c>
      <c r="BT35" t="s">
        <v>217</v>
      </c>
    </row>
    <row r="36" spans="1:72">
      <c r="A36" t="s">
        <v>218</v>
      </c>
      <c r="K36" t="s">
        <v>64</v>
      </c>
      <c r="L36" t="s">
        <v>219</v>
      </c>
      <c r="M36" t="s">
        <v>220</v>
      </c>
      <c r="O36" s="126" t="e">
        <f>IF(P36&gt;0,COUNTIF($O$1:$O35,"?*")&amp;"、"&amp;M36&amp;"；","")</f>
        <v>#REF!</v>
      </c>
      <c r="P36" t="e">
        <f t="shared" si="2"/>
        <v>#REF!</v>
      </c>
      <c r="Q36">
        <f>SUMIF(村级组织运转!$A$39:$A$48,$L36,村级组织运转!$D$39:$D$48)</f>
        <v>0</v>
      </c>
      <c r="R36">
        <f>SUMIF(文化传媒教育事务!$A$39:$A$46,$L36,文化传媒教育事务!$D$39:$D$46)</f>
        <v>0</v>
      </c>
      <c r="S36">
        <f>SUMIF(优化营商环境!$A$39:$A$48,$L36,优化营商环境!$D$39:$D$48)</f>
        <v>0</v>
      </c>
      <c r="T36">
        <f>SUMIF(业务往来!$A$39:$A$47,$L36,业务往来!$D$39:$D$47)</f>
        <v>0</v>
      </c>
      <c r="U36">
        <f>SUMIF(农林水事务!$A$39:$A$48,$L36,农林水事务!$D$39:$D$48)</f>
        <v>0</v>
      </c>
      <c r="V36">
        <f>SUMIF(卫生健康事务!$A$39:$A$48,$L36,卫生健康事务!$D$39:$D$48)</f>
        <v>0</v>
      </c>
      <c r="W36">
        <f>SUMIF(社会保障和就业!$A$39:$A$48,$L36,社会保障和就业!$D$39:$D$48)</f>
        <v>0</v>
      </c>
      <c r="X36">
        <f>SUMIF(国防动员!$A$39:$A$48,$L36,国防动员!$D$39:$D$48)</f>
        <v>0</v>
      </c>
      <c r="Y36">
        <f>SUMIF(节能环保!$A$39:$A$48,$L36,节能环保!$D$39:$D$48)</f>
        <v>0</v>
      </c>
      <c r="Z36">
        <f>SUMIF(基层争先创优!$A$39:$A$67,$L36,基层争先创优!$D$39:$D$67)</f>
        <v>0</v>
      </c>
      <c r="AA36">
        <f>SUMIF(灾害防治及应急管理!$A$39:$A$49,$L36,灾害防治及应急管理!$D$39:$D$49)</f>
        <v>0</v>
      </c>
      <c r="AB36">
        <f>SUMIF(脱贫攻坚衔接乡村振兴!$A$39:$A$48,$L36,脱贫攻坚衔接乡村振兴!$D$39:$D$48)</f>
        <v>0</v>
      </c>
      <c r="AC36" t="e">
        <f>SUMIF(#REF!,$L36,#REF!)</f>
        <v>#REF!</v>
      </c>
      <c r="AD36">
        <f>SUMIF(城乡社区支出!$A$39:$A$48,$L36,城乡社区支出!$D$39:$D$48)</f>
        <v>0</v>
      </c>
      <c r="AE36">
        <f>SUMIF(一般公共服务!$A$39:$A$48,$L36,一般公共服务!$D$39:$D$48)</f>
        <v>0</v>
      </c>
      <c r="AF36" t="e">
        <f>SUMIF(#REF!,$L36,#REF!)</f>
        <v>#REF!</v>
      </c>
      <c r="AG36" t="e">
        <f>SUMIF(#REF!,$L36,#REF!)</f>
        <v>#REF!</v>
      </c>
      <c r="AH36" t="e">
        <f>SUMIF(#REF!,$L36,#REF!)</f>
        <v>#REF!</v>
      </c>
      <c r="AI36" t="e">
        <f>SUMIF(#REF!,$L36,#REF!)</f>
        <v>#REF!</v>
      </c>
      <c r="AJ36" t="e">
        <f>SUMIF(#REF!,$L36,#REF!)</f>
        <v>#REF!</v>
      </c>
      <c r="AK36" t="e">
        <f>SUMIF(#REF!,$L36,#REF!)</f>
        <v>#REF!</v>
      </c>
      <c r="AL36" t="e">
        <f>SUMIF(#REF!,$L36,#REF!)</f>
        <v>#REF!</v>
      </c>
      <c r="AM36" t="e">
        <f>SUMIF(#REF!,$L36,#REF!)</f>
        <v>#REF!</v>
      </c>
      <c r="AN36" t="e">
        <f>SUMIF(#REF!,$L36,#REF!)</f>
        <v>#REF!</v>
      </c>
      <c r="AO36" t="e">
        <f>SUMIF(#REF!,$L36,#REF!)</f>
        <v>#REF!</v>
      </c>
      <c r="AP36" t="e">
        <f>SUMIF(#REF!,$L36,#REF!)</f>
        <v>#REF!</v>
      </c>
      <c r="AQ36" t="e">
        <f>SUMIF(#REF!,$L36,#REF!)</f>
        <v>#REF!</v>
      </c>
      <c r="AR36" t="e">
        <f>SUMIF(#REF!,$L36,#REF!)</f>
        <v>#REF!</v>
      </c>
      <c r="AS36" t="e">
        <f>SUMIF(#REF!,$L36,#REF!)</f>
        <v>#REF!</v>
      </c>
      <c r="AT36" t="e">
        <f>SUMIF(#REF!,$L36,#REF!)</f>
        <v>#REF!</v>
      </c>
      <c r="AU36" t="e">
        <f>SUMIF(#REF!,$L36,#REF!)</f>
        <v>#REF!</v>
      </c>
      <c r="AV36" t="e">
        <f>SUMIF(#REF!,$L36,#REF!)</f>
        <v>#REF!</v>
      </c>
      <c r="AW36" t="e">
        <f>SUMIF(#REF!,$L36,#REF!)</f>
        <v>#REF!</v>
      </c>
      <c r="AX36" t="e">
        <f>SUMIF(#REF!,$L36,#REF!)</f>
        <v>#REF!</v>
      </c>
      <c r="AY36" t="e">
        <f>SUMIF(#REF!,$L36,#REF!)</f>
        <v>#REF!</v>
      </c>
      <c r="AZ36" t="e">
        <f>SUMIF(#REF!,$L36,#REF!)</f>
        <v>#REF!</v>
      </c>
      <c r="BA36" t="e">
        <f>SUMIF(#REF!,$L36,#REF!)</f>
        <v>#REF!</v>
      </c>
      <c r="BB36" t="e">
        <f>SUMIF(#REF!,$L36,#REF!)</f>
        <v>#REF!</v>
      </c>
      <c r="BC36" t="e">
        <f>SUMIF(#REF!,$L36,#REF!)</f>
        <v>#REF!</v>
      </c>
      <c r="BD36" t="e">
        <f>SUMIF(#REF!,$L36,#REF!)</f>
        <v>#REF!</v>
      </c>
      <c r="BE36" t="e">
        <f>SUMIF(#REF!,$L36,#REF!)</f>
        <v>#REF!</v>
      </c>
      <c r="BF36" t="e">
        <f>SUMIF(#REF!,$L36,#REF!)</f>
        <v>#REF!</v>
      </c>
      <c r="BG36" t="e">
        <f>SUMIF(#REF!,$L36,#REF!)</f>
        <v>#REF!</v>
      </c>
      <c r="BH36" t="e">
        <f>SUMIF(#REF!,$L36,#REF!)</f>
        <v>#REF!</v>
      </c>
      <c r="BI36" t="e">
        <f>SUMIF(#REF!,$L36,#REF!)</f>
        <v>#REF!</v>
      </c>
      <c r="BJ36" t="e">
        <f>SUMIF(#REF!,$L36,#REF!)</f>
        <v>#REF!</v>
      </c>
      <c r="BK36" t="e">
        <f>SUMIF(#REF!,$L36,#REF!)</f>
        <v>#REF!</v>
      </c>
      <c r="BL36" t="e">
        <f>SUMIF(#REF!,$L36,#REF!)</f>
        <v>#REF!</v>
      </c>
      <c r="BM36" t="e">
        <f>SUMIF(#REF!,$L36,#REF!)</f>
        <v>#REF!</v>
      </c>
      <c r="BN36" t="e">
        <f>SUMIF(#REF!,$L36,#REF!)</f>
        <v>#REF!</v>
      </c>
      <c r="BP36" t="s">
        <v>221</v>
      </c>
      <c r="BQ36" t="s">
        <v>63</v>
      </c>
      <c r="BR36" t="s">
        <v>64</v>
      </c>
      <c r="BT36" t="s">
        <v>222</v>
      </c>
    </row>
    <row r="37" spans="1:72">
      <c r="A37" t="s">
        <v>223</v>
      </c>
      <c r="K37" t="s">
        <v>64</v>
      </c>
      <c r="L37" t="s">
        <v>224</v>
      </c>
      <c r="M37" t="s">
        <v>225</v>
      </c>
      <c r="O37" s="126" t="e">
        <f>IF(P37&gt;0,COUNTIF($O$1:$O36,"?*")&amp;"、"&amp;M37&amp;"；","")</f>
        <v>#REF!</v>
      </c>
      <c r="P37" t="e">
        <f t="shared" si="2"/>
        <v>#REF!</v>
      </c>
      <c r="Q37">
        <f>SUMIF(村级组织运转!$A$39:$A$48,$L37,村级组织运转!$D$39:$D$48)</f>
        <v>0</v>
      </c>
      <c r="R37">
        <f>SUMIF(文化传媒教育事务!$A$39:$A$46,$L37,文化传媒教育事务!$D$39:$D$46)</f>
        <v>0</v>
      </c>
      <c r="S37">
        <f>SUMIF(优化营商环境!$A$39:$A$48,$L37,优化营商环境!$D$39:$D$48)</f>
        <v>0</v>
      </c>
      <c r="T37">
        <f>SUMIF(业务往来!$A$39:$A$47,$L37,业务往来!$D$39:$D$47)</f>
        <v>0</v>
      </c>
      <c r="U37">
        <f>SUMIF(农林水事务!$A$39:$A$48,$L37,农林水事务!$D$39:$D$48)</f>
        <v>0</v>
      </c>
      <c r="V37">
        <f>SUMIF(卫生健康事务!$A$39:$A$48,$L37,卫生健康事务!$D$39:$D$48)</f>
        <v>0</v>
      </c>
      <c r="W37">
        <f>SUMIF(社会保障和就业!$A$39:$A$48,$L37,社会保障和就业!$D$39:$D$48)</f>
        <v>0</v>
      </c>
      <c r="X37">
        <f>SUMIF(国防动员!$A$39:$A$48,$L37,国防动员!$D$39:$D$48)</f>
        <v>0</v>
      </c>
      <c r="Y37">
        <f>SUMIF(节能环保!$A$39:$A$48,$L37,节能环保!$D$39:$D$48)</f>
        <v>0</v>
      </c>
      <c r="Z37">
        <f>SUMIF(基层争先创优!$A$39:$A$67,$L37,基层争先创优!$D$39:$D$67)</f>
        <v>0</v>
      </c>
      <c r="AA37">
        <f>SUMIF(灾害防治及应急管理!$A$39:$A$49,$L37,灾害防治及应急管理!$D$39:$D$49)</f>
        <v>0</v>
      </c>
      <c r="AB37">
        <f>SUMIF(脱贫攻坚衔接乡村振兴!$A$39:$A$48,$L37,脱贫攻坚衔接乡村振兴!$D$39:$D$48)</f>
        <v>0</v>
      </c>
      <c r="AC37" t="e">
        <f>SUMIF(#REF!,$L37,#REF!)</f>
        <v>#REF!</v>
      </c>
      <c r="AD37">
        <f>SUMIF(城乡社区支出!$A$39:$A$48,$L37,城乡社区支出!$D$39:$D$48)</f>
        <v>0</v>
      </c>
      <c r="AE37">
        <f>SUMIF(一般公共服务!$A$39:$A$48,$L37,一般公共服务!$D$39:$D$48)</f>
        <v>0</v>
      </c>
      <c r="AF37" t="e">
        <f>SUMIF(#REF!,$L37,#REF!)</f>
        <v>#REF!</v>
      </c>
      <c r="AG37" t="e">
        <f>SUMIF(#REF!,$L37,#REF!)</f>
        <v>#REF!</v>
      </c>
      <c r="AH37" t="e">
        <f>SUMIF(#REF!,$L37,#REF!)</f>
        <v>#REF!</v>
      </c>
      <c r="AI37" t="e">
        <f>SUMIF(#REF!,$L37,#REF!)</f>
        <v>#REF!</v>
      </c>
      <c r="AJ37" t="e">
        <f>SUMIF(#REF!,$L37,#REF!)</f>
        <v>#REF!</v>
      </c>
      <c r="AK37" t="e">
        <f>SUMIF(#REF!,$L37,#REF!)</f>
        <v>#REF!</v>
      </c>
      <c r="AL37" t="e">
        <f>SUMIF(#REF!,$L37,#REF!)</f>
        <v>#REF!</v>
      </c>
      <c r="AM37" t="e">
        <f>SUMIF(#REF!,$L37,#REF!)</f>
        <v>#REF!</v>
      </c>
      <c r="AN37" t="e">
        <f>SUMIF(#REF!,$L37,#REF!)</f>
        <v>#REF!</v>
      </c>
      <c r="AO37" t="e">
        <f>SUMIF(#REF!,$L37,#REF!)</f>
        <v>#REF!</v>
      </c>
      <c r="AP37" t="e">
        <f>SUMIF(#REF!,$L37,#REF!)</f>
        <v>#REF!</v>
      </c>
      <c r="AQ37" t="e">
        <f>SUMIF(#REF!,$L37,#REF!)</f>
        <v>#REF!</v>
      </c>
      <c r="AR37" t="e">
        <f>SUMIF(#REF!,$L37,#REF!)</f>
        <v>#REF!</v>
      </c>
      <c r="AS37" t="e">
        <f>SUMIF(#REF!,$L37,#REF!)</f>
        <v>#REF!</v>
      </c>
      <c r="AT37" t="e">
        <f>SUMIF(#REF!,$L37,#REF!)</f>
        <v>#REF!</v>
      </c>
      <c r="AU37" t="e">
        <f>SUMIF(#REF!,$L37,#REF!)</f>
        <v>#REF!</v>
      </c>
      <c r="AV37" t="e">
        <f>SUMIF(#REF!,$L37,#REF!)</f>
        <v>#REF!</v>
      </c>
      <c r="AW37" t="e">
        <f>SUMIF(#REF!,$L37,#REF!)</f>
        <v>#REF!</v>
      </c>
      <c r="AX37" t="e">
        <f>SUMIF(#REF!,$L37,#REF!)</f>
        <v>#REF!</v>
      </c>
      <c r="AY37" t="e">
        <f>SUMIF(#REF!,$L37,#REF!)</f>
        <v>#REF!</v>
      </c>
      <c r="AZ37" t="e">
        <f>SUMIF(#REF!,$L37,#REF!)</f>
        <v>#REF!</v>
      </c>
      <c r="BA37" t="e">
        <f>SUMIF(#REF!,$L37,#REF!)</f>
        <v>#REF!</v>
      </c>
      <c r="BB37" t="e">
        <f>SUMIF(#REF!,$L37,#REF!)</f>
        <v>#REF!</v>
      </c>
      <c r="BC37" t="e">
        <f>SUMIF(#REF!,$L37,#REF!)</f>
        <v>#REF!</v>
      </c>
      <c r="BD37" t="e">
        <f>SUMIF(#REF!,$L37,#REF!)</f>
        <v>#REF!</v>
      </c>
      <c r="BE37" t="e">
        <f>SUMIF(#REF!,$L37,#REF!)</f>
        <v>#REF!</v>
      </c>
      <c r="BF37" t="e">
        <f>SUMIF(#REF!,$L37,#REF!)</f>
        <v>#REF!</v>
      </c>
      <c r="BG37" t="e">
        <f>SUMIF(#REF!,$L37,#REF!)</f>
        <v>#REF!</v>
      </c>
      <c r="BH37" t="e">
        <f>SUMIF(#REF!,$L37,#REF!)</f>
        <v>#REF!</v>
      </c>
      <c r="BI37" t="e">
        <f>SUMIF(#REF!,$L37,#REF!)</f>
        <v>#REF!</v>
      </c>
      <c r="BJ37" t="e">
        <f>SUMIF(#REF!,$L37,#REF!)</f>
        <v>#REF!</v>
      </c>
      <c r="BK37" t="e">
        <f>SUMIF(#REF!,$L37,#REF!)</f>
        <v>#REF!</v>
      </c>
      <c r="BL37" t="e">
        <f>SUMIF(#REF!,$L37,#REF!)</f>
        <v>#REF!</v>
      </c>
      <c r="BM37" t="e">
        <f>SUMIF(#REF!,$L37,#REF!)</f>
        <v>#REF!</v>
      </c>
      <c r="BN37" t="e">
        <f>SUMIF(#REF!,$L37,#REF!)</f>
        <v>#REF!</v>
      </c>
      <c r="BP37" t="s">
        <v>226</v>
      </c>
      <c r="BQ37" t="s">
        <v>71</v>
      </c>
      <c r="BR37" t="s">
        <v>226</v>
      </c>
      <c r="BT37" t="s">
        <v>227</v>
      </c>
    </row>
    <row r="38" spans="1:72">
      <c r="A38" t="s">
        <v>228</v>
      </c>
      <c r="K38" t="s">
        <v>64</v>
      </c>
      <c r="L38" t="s">
        <v>229</v>
      </c>
      <c r="M38" t="str">
        <f>"只有公车燃油费才能编制"&amp;L38</f>
        <v>只有公车燃油费才能编制30231公务用车运行维护费</v>
      </c>
      <c r="N38" s="126" t="e">
        <f>IF(P38&gt;0,COUNTIF($N$1:$N37,"?*")&amp;"、"&amp;M38&amp;"；","")</f>
        <v>#REF!</v>
      </c>
      <c r="P38" s="127" t="e">
        <f t="shared" si="2"/>
        <v>#REF!</v>
      </c>
      <c r="Q38">
        <f>SUMIF(村级组织运转!$A$39:$A$48,$L38,村级组织运转!$D$39:$D$48)</f>
        <v>0</v>
      </c>
      <c r="R38">
        <f>SUMIF(文化传媒教育事务!$A$39:$A$46,$L38,文化传媒教育事务!$D$39:$D$46)</f>
        <v>0</v>
      </c>
      <c r="S38">
        <f>SUMIF(优化营商环境!$A$39:$A$48,$L38,优化营商环境!$D$39:$D$48)</f>
        <v>0</v>
      </c>
      <c r="T38">
        <f>SUMIF(业务往来!$A$39:$A$47,$L38,业务往来!$D$39:$D$47)</f>
        <v>0</v>
      </c>
      <c r="U38">
        <f>SUMIF(农林水事务!$A$39:$A$48,$L38,农林水事务!$D$39:$D$48)</f>
        <v>0</v>
      </c>
      <c r="V38">
        <f>SUMIF(卫生健康事务!$A$39:$A$48,$L38,卫生健康事务!$D$39:$D$48)</f>
        <v>0</v>
      </c>
      <c r="W38">
        <f>SUMIF(社会保障和就业!$A$39:$A$48,$L38,社会保障和就业!$D$39:$D$48)</f>
        <v>0</v>
      </c>
      <c r="X38">
        <f>SUMIF(国防动员!$A$39:$A$48,$L38,国防动员!$D$39:$D$48)</f>
        <v>0</v>
      </c>
      <c r="Y38">
        <f>SUMIF(节能环保!$A$39:$A$48,$L38,节能环保!$D$39:$D$48)</f>
        <v>0</v>
      </c>
      <c r="Z38">
        <f>SUMIF(基层争先创优!$A$39:$A$67,$L38,基层争先创优!$D$39:$D$67)</f>
        <v>0</v>
      </c>
      <c r="AA38">
        <f>SUMIF(灾害防治及应急管理!$A$39:$A$49,$L38,灾害防治及应急管理!$D$39:$D$49)</f>
        <v>0</v>
      </c>
      <c r="AB38">
        <f>SUMIF(脱贫攻坚衔接乡村振兴!$A$39:$A$48,$L38,脱贫攻坚衔接乡村振兴!$D$39:$D$48)</f>
        <v>0</v>
      </c>
      <c r="AC38" t="e">
        <f>SUMIF(#REF!,$L38,#REF!)</f>
        <v>#REF!</v>
      </c>
      <c r="AD38">
        <f>SUMIF(城乡社区支出!$A$39:$A$48,$L38,城乡社区支出!$D$39:$D$48)</f>
        <v>0</v>
      </c>
      <c r="AE38">
        <f>SUMIF(一般公共服务!$A$39:$A$48,$L38,一般公共服务!$D$39:$D$48)</f>
        <v>0</v>
      </c>
      <c r="AF38" t="e">
        <f>SUMIF(#REF!,$L38,#REF!)</f>
        <v>#REF!</v>
      </c>
      <c r="AG38" t="e">
        <f>SUMIF(#REF!,$L38,#REF!)</f>
        <v>#REF!</v>
      </c>
      <c r="AH38" t="e">
        <f>SUMIF(#REF!,$L38,#REF!)</f>
        <v>#REF!</v>
      </c>
      <c r="AI38" t="e">
        <f>SUMIF(#REF!,$L38,#REF!)</f>
        <v>#REF!</v>
      </c>
      <c r="AJ38" t="e">
        <f>SUMIF(#REF!,$L38,#REF!)</f>
        <v>#REF!</v>
      </c>
      <c r="AK38" t="e">
        <f>SUMIF(#REF!,$L38,#REF!)</f>
        <v>#REF!</v>
      </c>
      <c r="AL38" t="e">
        <f>SUMIF(#REF!,$L38,#REF!)</f>
        <v>#REF!</v>
      </c>
      <c r="AM38" t="e">
        <f>SUMIF(#REF!,$L38,#REF!)</f>
        <v>#REF!</v>
      </c>
      <c r="AN38" t="e">
        <f>SUMIF(#REF!,$L38,#REF!)</f>
        <v>#REF!</v>
      </c>
      <c r="AO38" t="e">
        <f>SUMIF(#REF!,$L38,#REF!)</f>
        <v>#REF!</v>
      </c>
      <c r="AP38" t="e">
        <f>SUMIF(#REF!,$L38,#REF!)</f>
        <v>#REF!</v>
      </c>
      <c r="AQ38" t="e">
        <f>SUMIF(#REF!,$L38,#REF!)</f>
        <v>#REF!</v>
      </c>
      <c r="AR38" t="e">
        <f>SUMIF(#REF!,$L38,#REF!)</f>
        <v>#REF!</v>
      </c>
      <c r="AS38" t="e">
        <f>SUMIF(#REF!,$L38,#REF!)</f>
        <v>#REF!</v>
      </c>
      <c r="AT38" t="e">
        <f>SUMIF(#REF!,$L38,#REF!)</f>
        <v>#REF!</v>
      </c>
      <c r="AU38" t="e">
        <f>SUMIF(#REF!,$L38,#REF!)</f>
        <v>#REF!</v>
      </c>
      <c r="AV38" t="e">
        <f>SUMIF(#REF!,$L38,#REF!)</f>
        <v>#REF!</v>
      </c>
      <c r="AW38" t="e">
        <f>SUMIF(#REF!,$L38,#REF!)</f>
        <v>#REF!</v>
      </c>
      <c r="AX38" t="e">
        <f>SUMIF(#REF!,$L38,#REF!)</f>
        <v>#REF!</v>
      </c>
      <c r="AY38" t="e">
        <f>SUMIF(#REF!,$L38,#REF!)</f>
        <v>#REF!</v>
      </c>
      <c r="AZ38" t="e">
        <f>SUMIF(#REF!,$L38,#REF!)</f>
        <v>#REF!</v>
      </c>
      <c r="BA38" t="e">
        <f>SUMIF(#REF!,$L38,#REF!)</f>
        <v>#REF!</v>
      </c>
      <c r="BB38" t="e">
        <f>SUMIF(#REF!,$L38,#REF!)</f>
        <v>#REF!</v>
      </c>
      <c r="BC38" t="e">
        <f>SUMIF(#REF!,$L38,#REF!)</f>
        <v>#REF!</v>
      </c>
      <c r="BD38" t="e">
        <f>SUMIF(#REF!,$L38,#REF!)</f>
        <v>#REF!</v>
      </c>
      <c r="BE38" t="e">
        <f>SUMIF(#REF!,$L38,#REF!)</f>
        <v>#REF!</v>
      </c>
      <c r="BF38" t="e">
        <f>SUMIF(#REF!,$L38,#REF!)</f>
        <v>#REF!</v>
      </c>
      <c r="BG38" t="e">
        <f>SUMIF(#REF!,$L38,#REF!)</f>
        <v>#REF!</v>
      </c>
      <c r="BH38" t="e">
        <f>SUMIF(#REF!,$L38,#REF!)</f>
        <v>#REF!</v>
      </c>
      <c r="BI38" t="e">
        <f>SUMIF(#REF!,$L38,#REF!)</f>
        <v>#REF!</v>
      </c>
      <c r="BJ38" t="e">
        <f>SUMIF(#REF!,$L38,#REF!)</f>
        <v>#REF!</v>
      </c>
      <c r="BK38" t="e">
        <f>SUMIF(#REF!,$L38,#REF!)</f>
        <v>#REF!</v>
      </c>
      <c r="BL38" t="e">
        <f>SUMIF(#REF!,$L38,#REF!)</f>
        <v>#REF!</v>
      </c>
      <c r="BM38" t="e">
        <f>SUMIF(#REF!,$L38,#REF!)</f>
        <v>#REF!</v>
      </c>
      <c r="BN38" t="e">
        <f>SUMIF(#REF!,$L38,#REF!)</f>
        <v>#REF!</v>
      </c>
      <c r="BP38" t="s">
        <v>230</v>
      </c>
      <c r="BQ38" t="s">
        <v>231</v>
      </c>
      <c r="BR38" t="s">
        <v>64</v>
      </c>
      <c r="BT38" t="s">
        <v>232</v>
      </c>
    </row>
    <row r="39" spans="1:72">
      <c r="A39" t="s">
        <v>233</v>
      </c>
      <c r="K39" t="s">
        <v>64</v>
      </c>
      <c r="L39" t="s">
        <v>234</v>
      </c>
      <c r="P39" s="127" t="e">
        <f t="shared" si="2"/>
        <v>#REF!</v>
      </c>
      <c r="Q39">
        <f>SUMIF(村级组织运转!$A$39:$A$48,$L39,村级组织运转!$D$39:$D$48)</f>
        <v>0</v>
      </c>
      <c r="R39">
        <f>SUMIF(文化传媒教育事务!$A$39:$A$46,$L39,文化传媒教育事务!$D$39:$D$46)</f>
        <v>0</v>
      </c>
      <c r="S39">
        <f>SUMIF(优化营商环境!$A$39:$A$48,$L39,优化营商环境!$D$39:$D$48)</f>
        <v>0</v>
      </c>
      <c r="T39">
        <f>SUMIF(业务往来!$A$39:$A$47,$L39,业务往来!$D$39:$D$47)</f>
        <v>0</v>
      </c>
      <c r="U39">
        <f>SUMIF(农林水事务!$A$39:$A$48,$L39,农林水事务!$D$39:$D$48)</f>
        <v>0</v>
      </c>
      <c r="V39">
        <f>SUMIF(卫生健康事务!$A$39:$A$48,$L39,卫生健康事务!$D$39:$D$48)</f>
        <v>0</v>
      </c>
      <c r="W39">
        <f>SUMIF(社会保障和就业!$A$39:$A$48,$L39,社会保障和就业!$D$39:$D$48)</f>
        <v>0</v>
      </c>
      <c r="X39">
        <f>SUMIF(国防动员!$A$39:$A$48,$L39,国防动员!$D$39:$D$48)</f>
        <v>0</v>
      </c>
      <c r="Y39">
        <f>SUMIF(节能环保!$A$39:$A$48,$L39,节能环保!$D$39:$D$48)</f>
        <v>0</v>
      </c>
      <c r="Z39">
        <f>SUMIF(基层争先创优!$A$39:$A$67,$L39,基层争先创优!$D$39:$D$67)</f>
        <v>0</v>
      </c>
      <c r="AA39">
        <f>SUMIF(灾害防治及应急管理!$A$39:$A$49,$L39,灾害防治及应急管理!$D$39:$D$49)</f>
        <v>0</v>
      </c>
      <c r="AB39">
        <f>SUMIF(脱贫攻坚衔接乡村振兴!$A$39:$A$48,$L39,脱贫攻坚衔接乡村振兴!$D$39:$D$48)</f>
        <v>0</v>
      </c>
      <c r="AC39" t="e">
        <f>SUMIF(#REF!,$L39,#REF!)</f>
        <v>#REF!</v>
      </c>
      <c r="AD39">
        <f>SUMIF(城乡社区支出!$A$39:$A$48,$L39,城乡社区支出!$D$39:$D$48)</f>
        <v>0</v>
      </c>
      <c r="AE39">
        <f>SUMIF(一般公共服务!$A$39:$A$48,$L39,一般公共服务!$D$39:$D$48)</f>
        <v>0</v>
      </c>
      <c r="AF39" t="e">
        <f>SUMIF(#REF!,$L39,#REF!)</f>
        <v>#REF!</v>
      </c>
      <c r="AG39" t="e">
        <f>SUMIF(#REF!,$L39,#REF!)</f>
        <v>#REF!</v>
      </c>
      <c r="AH39" t="e">
        <f>SUMIF(#REF!,$L39,#REF!)</f>
        <v>#REF!</v>
      </c>
      <c r="AI39" t="e">
        <f>SUMIF(#REF!,$L39,#REF!)</f>
        <v>#REF!</v>
      </c>
      <c r="AJ39" t="e">
        <f>SUMIF(#REF!,$L39,#REF!)</f>
        <v>#REF!</v>
      </c>
      <c r="AK39" t="e">
        <f>SUMIF(#REF!,$L39,#REF!)</f>
        <v>#REF!</v>
      </c>
      <c r="AL39" t="e">
        <f>SUMIF(#REF!,$L39,#REF!)</f>
        <v>#REF!</v>
      </c>
      <c r="AM39" t="e">
        <f>SUMIF(#REF!,$L39,#REF!)</f>
        <v>#REF!</v>
      </c>
      <c r="AN39" t="e">
        <f>SUMIF(#REF!,$L39,#REF!)</f>
        <v>#REF!</v>
      </c>
      <c r="AO39" t="e">
        <f>SUMIF(#REF!,$L39,#REF!)</f>
        <v>#REF!</v>
      </c>
      <c r="AP39" t="e">
        <f>SUMIF(#REF!,$L39,#REF!)</f>
        <v>#REF!</v>
      </c>
      <c r="AQ39" t="e">
        <f>SUMIF(#REF!,$L39,#REF!)</f>
        <v>#REF!</v>
      </c>
      <c r="AR39" t="e">
        <f>SUMIF(#REF!,$L39,#REF!)</f>
        <v>#REF!</v>
      </c>
      <c r="AS39" t="e">
        <f>SUMIF(#REF!,$L39,#REF!)</f>
        <v>#REF!</v>
      </c>
      <c r="AT39" t="e">
        <f>SUMIF(#REF!,$L39,#REF!)</f>
        <v>#REF!</v>
      </c>
      <c r="AU39" t="e">
        <f>SUMIF(#REF!,$L39,#REF!)</f>
        <v>#REF!</v>
      </c>
      <c r="AV39" t="e">
        <f>SUMIF(#REF!,$L39,#REF!)</f>
        <v>#REF!</v>
      </c>
      <c r="AW39" t="e">
        <f>SUMIF(#REF!,$L39,#REF!)</f>
        <v>#REF!</v>
      </c>
      <c r="AX39" t="e">
        <f>SUMIF(#REF!,$L39,#REF!)</f>
        <v>#REF!</v>
      </c>
      <c r="AY39" t="e">
        <f>SUMIF(#REF!,$L39,#REF!)</f>
        <v>#REF!</v>
      </c>
      <c r="AZ39" t="e">
        <f>SUMIF(#REF!,$L39,#REF!)</f>
        <v>#REF!</v>
      </c>
      <c r="BA39" t="e">
        <f>SUMIF(#REF!,$L39,#REF!)</f>
        <v>#REF!</v>
      </c>
      <c r="BB39" t="e">
        <f>SUMIF(#REF!,$L39,#REF!)</f>
        <v>#REF!</v>
      </c>
      <c r="BC39" t="e">
        <f>SUMIF(#REF!,$L39,#REF!)</f>
        <v>#REF!</v>
      </c>
      <c r="BD39" t="e">
        <f>SUMIF(#REF!,$L39,#REF!)</f>
        <v>#REF!</v>
      </c>
      <c r="BE39" t="e">
        <f>SUMIF(#REF!,$L39,#REF!)</f>
        <v>#REF!</v>
      </c>
      <c r="BF39" t="e">
        <f>SUMIF(#REF!,$L39,#REF!)</f>
        <v>#REF!</v>
      </c>
      <c r="BG39" t="e">
        <f>SUMIF(#REF!,$L39,#REF!)</f>
        <v>#REF!</v>
      </c>
      <c r="BH39" t="e">
        <f>SUMIF(#REF!,$L39,#REF!)</f>
        <v>#REF!</v>
      </c>
      <c r="BI39" t="e">
        <f>SUMIF(#REF!,$L39,#REF!)</f>
        <v>#REF!</v>
      </c>
      <c r="BJ39" t="e">
        <f>SUMIF(#REF!,$L39,#REF!)</f>
        <v>#REF!</v>
      </c>
      <c r="BK39" t="e">
        <f>SUMIF(#REF!,$L39,#REF!)</f>
        <v>#REF!</v>
      </c>
      <c r="BL39" t="e">
        <f>SUMIF(#REF!,$L39,#REF!)</f>
        <v>#REF!</v>
      </c>
      <c r="BM39" t="e">
        <f>SUMIF(#REF!,$L39,#REF!)</f>
        <v>#REF!</v>
      </c>
      <c r="BN39" t="e">
        <f>SUMIF(#REF!,$L39,#REF!)</f>
        <v>#REF!</v>
      </c>
      <c r="BP39" t="s">
        <v>235</v>
      </c>
      <c r="BQ39" t="s">
        <v>236</v>
      </c>
      <c r="BR39" t="s">
        <v>64</v>
      </c>
      <c r="BT39" t="s">
        <v>237</v>
      </c>
    </row>
    <row r="40" spans="1:72">
      <c r="A40" t="s">
        <v>238</v>
      </c>
      <c r="K40" t="s">
        <v>64</v>
      </c>
      <c r="L40" t="s">
        <v>239</v>
      </c>
      <c r="M40" t="str">
        <f>"一般无"&amp;L40</f>
        <v>一般无30240税金及附加费用</v>
      </c>
      <c r="N40" s="126" t="e">
        <f>IF(P40&gt;0,COUNTIF($N$1:$N39,"?*")&amp;"、"&amp;M40&amp;"；","")</f>
        <v>#REF!</v>
      </c>
      <c r="P40" s="127" t="e">
        <f t="shared" si="2"/>
        <v>#REF!</v>
      </c>
      <c r="Q40">
        <f>SUMIF(村级组织运转!$A$39:$A$48,$L40,村级组织运转!$D$39:$D$48)</f>
        <v>0</v>
      </c>
      <c r="R40">
        <f>SUMIF(文化传媒教育事务!$A$39:$A$46,$L40,文化传媒教育事务!$D$39:$D$46)</f>
        <v>0</v>
      </c>
      <c r="S40">
        <f>SUMIF(优化营商环境!$A$39:$A$48,$L40,优化营商环境!$D$39:$D$48)</f>
        <v>0</v>
      </c>
      <c r="T40">
        <f>SUMIF(业务往来!$A$39:$A$47,$L40,业务往来!$D$39:$D$47)</f>
        <v>0</v>
      </c>
      <c r="U40">
        <f>SUMIF(农林水事务!$A$39:$A$48,$L40,农林水事务!$D$39:$D$48)</f>
        <v>0</v>
      </c>
      <c r="V40">
        <f>SUMIF(卫生健康事务!$A$39:$A$48,$L40,卫生健康事务!$D$39:$D$48)</f>
        <v>0</v>
      </c>
      <c r="W40">
        <f>SUMIF(社会保障和就业!$A$39:$A$48,$L40,社会保障和就业!$D$39:$D$48)</f>
        <v>0</v>
      </c>
      <c r="X40">
        <f>SUMIF(国防动员!$A$39:$A$48,$L40,国防动员!$D$39:$D$48)</f>
        <v>0</v>
      </c>
      <c r="Y40">
        <f>SUMIF(节能环保!$A$39:$A$48,$L40,节能环保!$D$39:$D$48)</f>
        <v>0</v>
      </c>
      <c r="Z40">
        <f>SUMIF(基层争先创优!$A$39:$A$67,$L40,基层争先创优!$D$39:$D$67)</f>
        <v>0</v>
      </c>
      <c r="AA40">
        <f>SUMIF(灾害防治及应急管理!$A$39:$A$49,$L40,灾害防治及应急管理!$D$39:$D$49)</f>
        <v>0</v>
      </c>
      <c r="AB40">
        <f>SUMIF(脱贫攻坚衔接乡村振兴!$A$39:$A$48,$L40,脱贫攻坚衔接乡村振兴!$D$39:$D$48)</f>
        <v>0</v>
      </c>
      <c r="AC40" t="e">
        <f>SUMIF(#REF!,$L40,#REF!)</f>
        <v>#REF!</v>
      </c>
      <c r="AD40">
        <f>SUMIF(城乡社区支出!$A$39:$A$48,$L40,城乡社区支出!$D$39:$D$48)</f>
        <v>0</v>
      </c>
      <c r="AE40">
        <f>SUMIF(一般公共服务!$A$39:$A$48,$L40,一般公共服务!$D$39:$D$48)</f>
        <v>0</v>
      </c>
      <c r="AF40" t="e">
        <f>SUMIF(#REF!,$L40,#REF!)</f>
        <v>#REF!</v>
      </c>
      <c r="AG40" t="e">
        <f>SUMIF(#REF!,$L40,#REF!)</f>
        <v>#REF!</v>
      </c>
      <c r="AH40" t="e">
        <f>SUMIF(#REF!,$L40,#REF!)</f>
        <v>#REF!</v>
      </c>
      <c r="AI40" t="e">
        <f>SUMIF(#REF!,$L40,#REF!)</f>
        <v>#REF!</v>
      </c>
      <c r="AJ40" t="e">
        <f>SUMIF(#REF!,$L40,#REF!)</f>
        <v>#REF!</v>
      </c>
      <c r="AK40" t="e">
        <f>SUMIF(#REF!,$L40,#REF!)</f>
        <v>#REF!</v>
      </c>
      <c r="AL40" t="e">
        <f>SUMIF(#REF!,$L40,#REF!)</f>
        <v>#REF!</v>
      </c>
      <c r="AM40" t="e">
        <f>SUMIF(#REF!,$L40,#REF!)</f>
        <v>#REF!</v>
      </c>
      <c r="AN40" t="e">
        <f>SUMIF(#REF!,$L40,#REF!)</f>
        <v>#REF!</v>
      </c>
      <c r="AO40" t="e">
        <f>SUMIF(#REF!,$L40,#REF!)</f>
        <v>#REF!</v>
      </c>
      <c r="AP40" t="e">
        <f>SUMIF(#REF!,$L40,#REF!)</f>
        <v>#REF!</v>
      </c>
      <c r="AQ40" t="e">
        <f>SUMIF(#REF!,$L40,#REF!)</f>
        <v>#REF!</v>
      </c>
      <c r="AR40" t="e">
        <f>SUMIF(#REF!,$L40,#REF!)</f>
        <v>#REF!</v>
      </c>
      <c r="AS40" t="e">
        <f>SUMIF(#REF!,$L40,#REF!)</f>
        <v>#REF!</v>
      </c>
      <c r="AT40" t="e">
        <f>SUMIF(#REF!,$L40,#REF!)</f>
        <v>#REF!</v>
      </c>
      <c r="AU40" t="e">
        <f>SUMIF(#REF!,$L40,#REF!)</f>
        <v>#REF!</v>
      </c>
      <c r="AV40" t="e">
        <f>SUMIF(#REF!,$L40,#REF!)</f>
        <v>#REF!</v>
      </c>
      <c r="AW40" t="e">
        <f>SUMIF(#REF!,$L40,#REF!)</f>
        <v>#REF!</v>
      </c>
      <c r="AX40" t="e">
        <f>SUMIF(#REF!,$L40,#REF!)</f>
        <v>#REF!</v>
      </c>
      <c r="AY40" t="e">
        <f>SUMIF(#REF!,$L40,#REF!)</f>
        <v>#REF!</v>
      </c>
      <c r="AZ40" t="e">
        <f>SUMIF(#REF!,$L40,#REF!)</f>
        <v>#REF!</v>
      </c>
      <c r="BA40" t="e">
        <f>SUMIF(#REF!,$L40,#REF!)</f>
        <v>#REF!</v>
      </c>
      <c r="BB40" t="e">
        <f>SUMIF(#REF!,$L40,#REF!)</f>
        <v>#REF!</v>
      </c>
      <c r="BC40" t="e">
        <f>SUMIF(#REF!,$L40,#REF!)</f>
        <v>#REF!</v>
      </c>
      <c r="BD40" t="e">
        <f>SUMIF(#REF!,$L40,#REF!)</f>
        <v>#REF!</v>
      </c>
      <c r="BE40" t="e">
        <f>SUMIF(#REF!,$L40,#REF!)</f>
        <v>#REF!</v>
      </c>
      <c r="BF40" t="e">
        <f>SUMIF(#REF!,$L40,#REF!)</f>
        <v>#REF!</v>
      </c>
      <c r="BG40" t="e">
        <f>SUMIF(#REF!,$L40,#REF!)</f>
        <v>#REF!</v>
      </c>
      <c r="BH40" t="e">
        <f>SUMIF(#REF!,$L40,#REF!)</f>
        <v>#REF!</v>
      </c>
      <c r="BI40" t="e">
        <f>SUMIF(#REF!,$L40,#REF!)</f>
        <v>#REF!</v>
      </c>
      <c r="BJ40" t="e">
        <f>SUMIF(#REF!,$L40,#REF!)</f>
        <v>#REF!</v>
      </c>
      <c r="BK40" t="e">
        <f>SUMIF(#REF!,$L40,#REF!)</f>
        <v>#REF!</v>
      </c>
      <c r="BL40" t="e">
        <f>SUMIF(#REF!,$L40,#REF!)</f>
        <v>#REF!</v>
      </c>
      <c r="BM40" t="e">
        <f>SUMIF(#REF!,$L40,#REF!)</f>
        <v>#REF!</v>
      </c>
      <c r="BN40" t="e">
        <f>SUMIF(#REF!,$L40,#REF!)</f>
        <v>#REF!</v>
      </c>
      <c r="BP40" t="s">
        <v>240</v>
      </c>
      <c r="BQ40" t="s">
        <v>241</v>
      </c>
      <c r="BR40" t="s">
        <v>64</v>
      </c>
      <c r="BT40" t="s">
        <v>242</v>
      </c>
    </row>
    <row r="41" spans="1:72">
      <c r="A41" t="s">
        <v>243</v>
      </c>
      <c r="K41" t="s">
        <v>64</v>
      </c>
      <c r="L41" t="s">
        <v>244</v>
      </c>
      <c r="M41" t="str">
        <f t="shared" ref="M41" si="3">"项目支出不能编制"&amp;L41</f>
        <v>项目支出不能编制30299其他商品和服务支出</v>
      </c>
      <c r="O41" s="129" t="e">
        <f>IF(P41&gt;0,COUNTIF($O$1:$O40,"?*")&amp;"、"&amp;M41&amp;"；","")</f>
        <v>#REF!</v>
      </c>
      <c r="P41" t="e">
        <f t="shared" si="2"/>
        <v>#REF!</v>
      </c>
      <c r="Q41">
        <f>SUMIF(村级组织运转!$A$39:$A$48,$L41,村级组织运转!$D$39:$D$48)</f>
        <v>0</v>
      </c>
      <c r="R41">
        <f>SUMIF(文化传媒教育事务!$A$39:$A$46,$L41,文化传媒教育事务!$D$39:$D$46)</f>
        <v>0</v>
      </c>
      <c r="S41">
        <f>SUMIF(优化营商环境!$A$39:$A$48,$L41,优化营商环境!$D$39:$D$48)</f>
        <v>0</v>
      </c>
      <c r="T41">
        <f>SUMIF(业务往来!$A$39:$A$47,$L41,业务往来!$D$39:$D$47)</f>
        <v>0</v>
      </c>
      <c r="U41">
        <f>SUMIF(农林水事务!$A$39:$A$48,$L41,农林水事务!$D$39:$D$48)</f>
        <v>0</v>
      </c>
      <c r="V41">
        <f>SUMIF(卫生健康事务!$A$39:$A$48,$L41,卫生健康事务!$D$39:$D$48)</f>
        <v>0</v>
      </c>
      <c r="W41">
        <f>SUMIF(社会保障和就业!$A$39:$A$48,$L41,社会保障和就业!$D$39:$D$48)</f>
        <v>0</v>
      </c>
      <c r="X41">
        <f>SUMIF(国防动员!$A$39:$A$48,$L41,国防动员!$D$39:$D$48)</f>
        <v>0</v>
      </c>
      <c r="Y41">
        <f>SUMIF(节能环保!$A$39:$A$48,$L41,节能环保!$D$39:$D$48)</f>
        <v>0</v>
      </c>
      <c r="Z41">
        <f>SUMIF(基层争先创优!$A$39:$A$67,$L41,基层争先创优!$D$39:$D$67)</f>
        <v>0</v>
      </c>
      <c r="AA41">
        <f>SUMIF(灾害防治及应急管理!$A$39:$A$49,$L41,灾害防治及应急管理!$D$39:$D$49)</f>
        <v>0</v>
      </c>
      <c r="AB41">
        <f>SUMIF(脱贫攻坚衔接乡村振兴!$A$39:$A$48,$L41,脱贫攻坚衔接乡村振兴!$D$39:$D$48)</f>
        <v>0</v>
      </c>
      <c r="AC41" t="e">
        <f>SUMIF(#REF!,$L41,#REF!)</f>
        <v>#REF!</v>
      </c>
      <c r="AD41">
        <f>SUMIF(城乡社区支出!$A$39:$A$48,$L41,城乡社区支出!$D$39:$D$48)</f>
        <v>0</v>
      </c>
      <c r="AE41">
        <f>SUMIF(一般公共服务!$A$39:$A$48,$L41,一般公共服务!$D$39:$D$48)</f>
        <v>0</v>
      </c>
      <c r="AF41" t="e">
        <f>SUMIF(#REF!,$L41,#REF!)</f>
        <v>#REF!</v>
      </c>
      <c r="AG41" t="e">
        <f>SUMIF(#REF!,$L41,#REF!)</f>
        <v>#REF!</v>
      </c>
      <c r="AH41" t="e">
        <f>SUMIF(#REF!,$L41,#REF!)</f>
        <v>#REF!</v>
      </c>
      <c r="AI41" t="e">
        <f>SUMIF(#REF!,$L41,#REF!)</f>
        <v>#REF!</v>
      </c>
      <c r="AJ41" t="e">
        <f>SUMIF(#REF!,$L41,#REF!)</f>
        <v>#REF!</v>
      </c>
      <c r="AK41" t="e">
        <f>SUMIF(#REF!,$L41,#REF!)</f>
        <v>#REF!</v>
      </c>
      <c r="AL41" t="e">
        <f>SUMIF(#REF!,$L41,#REF!)</f>
        <v>#REF!</v>
      </c>
      <c r="AM41" t="e">
        <f>SUMIF(#REF!,$L41,#REF!)</f>
        <v>#REF!</v>
      </c>
      <c r="AN41" t="e">
        <f>SUMIF(#REF!,$L41,#REF!)</f>
        <v>#REF!</v>
      </c>
      <c r="AO41" t="e">
        <f>SUMIF(#REF!,$L41,#REF!)</f>
        <v>#REF!</v>
      </c>
      <c r="AP41" t="e">
        <f>SUMIF(#REF!,$L41,#REF!)</f>
        <v>#REF!</v>
      </c>
      <c r="AQ41" t="e">
        <f>SUMIF(#REF!,$L41,#REF!)</f>
        <v>#REF!</v>
      </c>
      <c r="AR41" t="e">
        <f>SUMIF(#REF!,$L41,#REF!)</f>
        <v>#REF!</v>
      </c>
      <c r="AS41" t="e">
        <f>SUMIF(#REF!,$L41,#REF!)</f>
        <v>#REF!</v>
      </c>
      <c r="AT41" t="e">
        <f>SUMIF(#REF!,$L41,#REF!)</f>
        <v>#REF!</v>
      </c>
      <c r="AU41" t="e">
        <f>SUMIF(#REF!,$L41,#REF!)</f>
        <v>#REF!</v>
      </c>
      <c r="AV41" t="e">
        <f>SUMIF(#REF!,$L41,#REF!)</f>
        <v>#REF!</v>
      </c>
      <c r="AW41" t="e">
        <f>SUMIF(#REF!,$L41,#REF!)</f>
        <v>#REF!</v>
      </c>
      <c r="AX41" t="e">
        <f>SUMIF(#REF!,$L41,#REF!)</f>
        <v>#REF!</v>
      </c>
      <c r="AY41" t="e">
        <f>SUMIF(#REF!,$L41,#REF!)</f>
        <v>#REF!</v>
      </c>
      <c r="AZ41" t="e">
        <f>SUMIF(#REF!,$L41,#REF!)</f>
        <v>#REF!</v>
      </c>
      <c r="BA41" t="e">
        <f>SUMIF(#REF!,$L41,#REF!)</f>
        <v>#REF!</v>
      </c>
      <c r="BB41" t="e">
        <f>SUMIF(#REF!,$L41,#REF!)</f>
        <v>#REF!</v>
      </c>
      <c r="BC41" t="e">
        <f>SUMIF(#REF!,$L41,#REF!)</f>
        <v>#REF!</v>
      </c>
      <c r="BD41" t="e">
        <f>SUMIF(#REF!,$L41,#REF!)</f>
        <v>#REF!</v>
      </c>
      <c r="BE41" t="e">
        <f>SUMIF(#REF!,$L41,#REF!)</f>
        <v>#REF!</v>
      </c>
      <c r="BF41" t="e">
        <f>SUMIF(#REF!,$L41,#REF!)</f>
        <v>#REF!</v>
      </c>
      <c r="BG41" t="e">
        <f>SUMIF(#REF!,$L41,#REF!)</f>
        <v>#REF!</v>
      </c>
      <c r="BH41" t="e">
        <f>SUMIF(#REF!,$L41,#REF!)</f>
        <v>#REF!</v>
      </c>
      <c r="BI41" t="e">
        <f>SUMIF(#REF!,$L41,#REF!)</f>
        <v>#REF!</v>
      </c>
      <c r="BJ41" t="e">
        <f>SUMIF(#REF!,$L41,#REF!)</f>
        <v>#REF!</v>
      </c>
      <c r="BK41" t="e">
        <f>SUMIF(#REF!,$L41,#REF!)</f>
        <v>#REF!</v>
      </c>
      <c r="BL41" t="e">
        <f>SUMIF(#REF!,$L41,#REF!)</f>
        <v>#REF!</v>
      </c>
      <c r="BM41" t="e">
        <f>SUMIF(#REF!,$L41,#REF!)</f>
        <v>#REF!</v>
      </c>
      <c r="BN41" t="e">
        <f>SUMIF(#REF!,$L41,#REF!)</f>
        <v>#REF!</v>
      </c>
      <c r="BP41" t="s">
        <v>245</v>
      </c>
      <c r="BQ41" t="s">
        <v>246</v>
      </c>
      <c r="BR41" t="s">
        <v>64</v>
      </c>
      <c r="BT41" t="s">
        <v>247</v>
      </c>
    </row>
    <row r="42" spans="1:72">
      <c r="A42" t="s">
        <v>248</v>
      </c>
      <c r="K42" t="s">
        <v>64</v>
      </c>
      <c r="L42" t="s">
        <v>249</v>
      </c>
      <c r="N42" s="130"/>
      <c r="O42" s="131"/>
      <c r="P42" t="e">
        <f t="shared" si="2"/>
        <v>#REF!</v>
      </c>
      <c r="Q42">
        <f>SUMIF(村级组织运转!$A$39:$A$48,$L42,村级组织运转!$D$39:$D$48)</f>
        <v>0</v>
      </c>
      <c r="R42">
        <f>SUMIF(文化传媒教育事务!$A$39:$A$46,$L42,文化传媒教育事务!$D$39:$D$46)</f>
        <v>0</v>
      </c>
      <c r="S42">
        <f>SUMIF(优化营商环境!$A$39:$A$48,$L42,优化营商环境!$D$39:$D$48)</f>
        <v>0</v>
      </c>
      <c r="T42">
        <f>SUMIF(业务往来!$A$39:$A$47,$L42,业务往来!$D$39:$D$47)</f>
        <v>0</v>
      </c>
      <c r="U42">
        <f>SUMIF(农林水事务!$A$39:$A$48,$L42,农林水事务!$D$39:$D$48)</f>
        <v>0</v>
      </c>
      <c r="V42">
        <f>SUMIF(卫生健康事务!$A$39:$A$48,$L42,卫生健康事务!$D$39:$D$48)</f>
        <v>0</v>
      </c>
      <c r="W42">
        <f>SUMIF(社会保障和就业!$A$39:$A$48,$L42,社会保障和就业!$D$39:$D$48)</f>
        <v>0</v>
      </c>
      <c r="X42">
        <f>SUMIF(国防动员!$A$39:$A$48,$L42,国防动员!$D$39:$D$48)</f>
        <v>0</v>
      </c>
      <c r="Y42">
        <f>SUMIF(节能环保!$A$39:$A$48,$L42,节能环保!$D$39:$D$48)</f>
        <v>0</v>
      </c>
      <c r="Z42">
        <f>SUMIF(基层争先创优!$A$39:$A$67,$L42,基层争先创优!$D$39:$D$67)</f>
        <v>0</v>
      </c>
      <c r="AA42">
        <f>SUMIF(灾害防治及应急管理!$A$39:$A$49,$L42,灾害防治及应急管理!$D$39:$D$49)</f>
        <v>0</v>
      </c>
      <c r="AB42">
        <f>SUMIF(脱贫攻坚衔接乡村振兴!$A$39:$A$48,$L42,脱贫攻坚衔接乡村振兴!$D$39:$D$48)</f>
        <v>0</v>
      </c>
      <c r="AC42" t="e">
        <f>SUMIF(#REF!,$L42,#REF!)</f>
        <v>#REF!</v>
      </c>
      <c r="AD42">
        <f>SUMIF(城乡社区支出!$A$39:$A$48,$L42,城乡社区支出!$D$39:$D$48)</f>
        <v>0</v>
      </c>
      <c r="AE42">
        <f>SUMIF(一般公共服务!$A$39:$A$48,$L42,一般公共服务!$D$39:$D$48)</f>
        <v>0</v>
      </c>
      <c r="AF42" t="e">
        <f>SUMIF(#REF!,$L42,#REF!)</f>
        <v>#REF!</v>
      </c>
      <c r="AG42" t="e">
        <f>SUMIF(#REF!,$L42,#REF!)</f>
        <v>#REF!</v>
      </c>
      <c r="AH42" t="e">
        <f>SUMIF(#REF!,$L42,#REF!)</f>
        <v>#REF!</v>
      </c>
      <c r="AI42" t="e">
        <f>SUMIF(#REF!,$L42,#REF!)</f>
        <v>#REF!</v>
      </c>
      <c r="AJ42" t="e">
        <f>SUMIF(#REF!,$L42,#REF!)</f>
        <v>#REF!</v>
      </c>
      <c r="AK42" t="e">
        <f>SUMIF(#REF!,$L42,#REF!)</f>
        <v>#REF!</v>
      </c>
      <c r="AL42" t="e">
        <f>SUMIF(#REF!,$L42,#REF!)</f>
        <v>#REF!</v>
      </c>
      <c r="AM42" t="e">
        <f>SUMIF(#REF!,$L42,#REF!)</f>
        <v>#REF!</v>
      </c>
      <c r="AN42" t="e">
        <f>SUMIF(#REF!,$L42,#REF!)</f>
        <v>#REF!</v>
      </c>
      <c r="AO42" t="e">
        <f>SUMIF(#REF!,$L42,#REF!)</f>
        <v>#REF!</v>
      </c>
      <c r="AP42" t="e">
        <f>SUMIF(#REF!,$L42,#REF!)</f>
        <v>#REF!</v>
      </c>
      <c r="AQ42" t="e">
        <f>SUMIF(#REF!,$L42,#REF!)</f>
        <v>#REF!</v>
      </c>
      <c r="AR42" t="e">
        <f>SUMIF(#REF!,$L42,#REF!)</f>
        <v>#REF!</v>
      </c>
      <c r="AS42" t="e">
        <f>SUMIF(#REF!,$L42,#REF!)</f>
        <v>#REF!</v>
      </c>
      <c r="AT42" t="e">
        <f>SUMIF(#REF!,$L42,#REF!)</f>
        <v>#REF!</v>
      </c>
      <c r="AU42" t="e">
        <f>SUMIF(#REF!,$L42,#REF!)</f>
        <v>#REF!</v>
      </c>
      <c r="AV42" t="e">
        <f>SUMIF(#REF!,$L42,#REF!)</f>
        <v>#REF!</v>
      </c>
      <c r="AW42" t="e">
        <f>SUMIF(#REF!,$L42,#REF!)</f>
        <v>#REF!</v>
      </c>
      <c r="AX42" t="e">
        <f>SUMIF(#REF!,$L42,#REF!)</f>
        <v>#REF!</v>
      </c>
      <c r="AY42" t="e">
        <f>SUMIF(#REF!,$L42,#REF!)</f>
        <v>#REF!</v>
      </c>
      <c r="AZ42" t="e">
        <f>SUMIF(#REF!,$L42,#REF!)</f>
        <v>#REF!</v>
      </c>
      <c r="BA42" t="e">
        <f>SUMIF(#REF!,$L42,#REF!)</f>
        <v>#REF!</v>
      </c>
      <c r="BB42" t="e">
        <f>SUMIF(#REF!,$L42,#REF!)</f>
        <v>#REF!</v>
      </c>
      <c r="BC42" t="e">
        <f>SUMIF(#REF!,$L42,#REF!)</f>
        <v>#REF!</v>
      </c>
      <c r="BD42" t="e">
        <f>SUMIF(#REF!,$L42,#REF!)</f>
        <v>#REF!</v>
      </c>
      <c r="BE42" t="e">
        <f>SUMIF(#REF!,$L42,#REF!)</f>
        <v>#REF!</v>
      </c>
      <c r="BF42" t="e">
        <f>SUMIF(#REF!,$L42,#REF!)</f>
        <v>#REF!</v>
      </c>
      <c r="BG42" t="e">
        <f>SUMIF(#REF!,$L42,#REF!)</f>
        <v>#REF!</v>
      </c>
      <c r="BH42" t="e">
        <f>SUMIF(#REF!,$L42,#REF!)</f>
        <v>#REF!</v>
      </c>
      <c r="BI42" t="e">
        <f>SUMIF(#REF!,$L42,#REF!)</f>
        <v>#REF!</v>
      </c>
      <c r="BJ42" t="e">
        <f>SUMIF(#REF!,$L42,#REF!)</f>
        <v>#REF!</v>
      </c>
      <c r="BK42" t="e">
        <f>SUMIF(#REF!,$L42,#REF!)</f>
        <v>#REF!</v>
      </c>
      <c r="BL42" t="e">
        <f>SUMIF(#REF!,$L42,#REF!)</f>
        <v>#REF!</v>
      </c>
      <c r="BM42" t="e">
        <f>SUMIF(#REF!,$L42,#REF!)</f>
        <v>#REF!</v>
      </c>
      <c r="BN42" t="e">
        <f>SUMIF(#REF!,$L42,#REF!)</f>
        <v>#REF!</v>
      </c>
      <c r="BP42" t="s">
        <v>250</v>
      </c>
      <c r="BQ42" t="s">
        <v>251</v>
      </c>
      <c r="BR42" t="s">
        <v>64</v>
      </c>
      <c r="BT42" t="s">
        <v>252</v>
      </c>
    </row>
    <row r="43" spans="1:72">
      <c r="A43" t="s">
        <v>253</v>
      </c>
      <c r="K43" t="s">
        <v>64</v>
      </c>
      <c r="L43" t="s">
        <v>254</v>
      </c>
      <c r="N43" s="130"/>
      <c r="O43" s="130"/>
      <c r="P43" t="e">
        <f t="shared" si="2"/>
        <v>#REF!</v>
      </c>
      <c r="Q43">
        <f>SUMIF(村级组织运转!$A$39:$A$48,$L43,村级组织运转!$D$39:$D$48)</f>
        <v>0</v>
      </c>
      <c r="R43">
        <f>SUMIF(文化传媒教育事务!$A$39:$A$46,$L43,文化传媒教育事务!$D$39:$D$46)</f>
        <v>0</v>
      </c>
      <c r="S43">
        <f>SUMIF(优化营商环境!$A$39:$A$48,$L43,优化营商环境!$D$39:$D$48)</f>
        <v>0</v>
      </c>
      <c r="T43">
        <f>SUMIF(业务往来!$A$39:$A$47,$L43,业务往来!$D$39:$D$47)</f>
        <v>0</v>
      </c>
      <c r="U43">
        <f>SUMIF(农林水事务!$A$39:$A$48,$L43,农林水事务!$D$39:$D$48)</f>
        <v>0</v>
      </c>
      <c r="V43">
        <f>SUMIF(卫生健康事务!$A$39:$A$48,$L43,卫生健康事务!$D$39:$D$48)</f>
        <v>0</v>
      </c>
      <c r="W43">
        <f>SUMIF(社会保障和就业!$A$39:$A$48,$L43,社会保障和就业!$D$39:$D$48)</f>
        <v>0</v>
      </c>
      <c r="X43">
        <f>SUMIF(国防动员!$A$39:$A$48,$L43,国防动员!$D$39:$D$48)</f>
        <v>0</v>
      </c>
      <c r="Y43">
        <f>SUMIF(节能环保!$A$39:$A$48,$L43,节能环保!$D$39:$D$48)</f>
        <v>0</v>
      </c>
      <c r="Z43">
        <f>SUMIF(基层争先创优!$A$39:$A$67,$L43,基层争先创优!$D$39:$D$67)</f>
        <v>0</v>
      </c>
      <c r="AA43">
        <f>SUMIF(灾害防治及应急管理!$A$39:$A$49,$L43,灾害防治及应急管理!$D$39:$D$49)</f>
        <v>0</v>
      </c>
      <c r="AB43">
        <f>SUMIF(脱贫攻坚衔接乡村振兴!$A$39:$A$48,$L43,脱贫攻坚衔接乡村振兴!$D$39:$D$48)</f>
        <v>0</v>
      </c>
      <c r="AC43" t="e">
        <f>SUMIF(#REF!,$L43,#REF!)</f>
        <v>#REF!</v>
      </c>
      <c r="AD43">
        <f>SUMIF(城乡社区支出!$A$39:$A$48,$L43,城乡社区支出!$D$39:$D$48)</f>
        <v>0</v>
      </c>
      <c r="AE43">
        <f>SUMIF(一般公共服务!$A$39:$A$48,$L43,一般公共服务!$D$39:$D$48)</f>
        <v>0</v>
      </c>
      <c r="AF43" t="e">
        <f>SUMIF(#REF!,$L43,#REF!)</f>
        <v>#REF!</v>
      </c>
      <c r="AG43" t="e">
        <f>SUMIF(#REF!,$L43,#REF!)</f>
        <v>#REF!</v>
      </c>
      <c r="AH43" t="e">
        <f>SUMIF(#REF!,$L43,#REF!)</f>
        <v>#REF!</v>
      </c>
      <c r="AI43" t="e">
        <f>SUMIF(#REF!,$L43,#REF!)</f>
        <v>#REF!</v>
      </c>
      <c r="AJ43" t="e">
        <f>SUMIF(#REF!,$L43,#REF!)</f>
        <v>#REF!</v>
      </c>
      <c r="AK43" t="e">
        <f>SUMIF(#REF!,$L43,#REF!)</f>
        <v>#REF!</v>
      </c>
      <c r="AL43" t="e">
        <f>SUMIF(#REF!,$L43,#REF!)</f>
        <v>#REF!</v>
      </c>
      <c r="AM43" t="e">
        <f>SUMIF(#REF!,$L43,#REF!)</f>
        <v>#REF!</v>
      </c>
      <c r="AN43" t="e">
        <f>SUMIF(#REF!,$L43,#REF!)</f>
        <v>#REF!</v>
      </c>
      <c r="AO43" t="e">
        <f>SUMIF(#REF!,$L43,#REF!)</f>
        <v>#REF!</v>
      </c>
      <c r="AP43" t="e">
        <f>SUMIF(#REF!,$L43,#REF!)</f>
        <v>#REF!</v>
      </c>
      <c r="AQ43" t="e">
        <f>SUMIF(#REF!,$L43,#REF!)</f>
        <v>#REF!</v>
      </c>
      <c r="AR43" t="e">
        <f>SUMIF(#REF!,$L43,#REF!)</f>
        <v>#REF!</v>
      </c>
      <c r="AS43" t="e">
        <f>SUMIF(#REF!,$L43,#REF!)</f>
        <v>#REF!</v>
      </c>
      <c r="AT43" t="e">
        <f>SUMIF(#REF!,$L43,#REF!)</f>
        <v>#REF!</v>
      </c>
      <c r="AU43" t="e">
        <f>SUMIF(#REF!,$L43,#REF!)</f>
        <v>#REF!</v>
      </c>
      <c r="AV43" t="e">
        <f>SUMIF(#REF!,$L43,#REF!)</f>
        <v>#REF!</v>
      </c>
      <c r="AW43" t="e">
        <f>SUMIF(#REF!,$L43,#REF!)</f>
        <v>#REF!</v>
      </c>
      <c r="AX43" t="e">
        <f>SUMIF(#REF!,$L43,#REF!)</f>
        <v>#REF!</v>
      </c>
      <c r="AY43" t="e">
        <f>SUMIF(#REF!,$L43,#REF!)</f>
        <v>#REF!</v>
      </c>
      <c r="AZ43" t="e">
        <f>SUMIF(#REF!,$L43,#REF!)</f>
        <v>#REF!</v>
      </c>
      <c r="BA43" t="e">
        <f>SUMIF(#REF!,$L43,#REF!)</f>
        <v>#REF!</v>
      </c>
      <c r="BB43" t="e">
        <f>SUMIF(#REF!,$L43,#REF!)</f>
        <v>#REF!</v>
      </c>
      <c r="BC43" t="e">
        <f>SUMIF(#REF!,$L43,#REF!)</f>
        <v>#REF!</v>
      </c>
      <c r="BD43" t="e">
        <f>SUMIF(#REF!,$L43,#REF!)</f>
        <v>#REF!</v>
      </c>
      <c r="BE43" t="e">
        <f>SUMIF(#REF!,$L43,#REF!)</f>
        <v>#REF!</v>
      </c>
      <c r="BF43" t="e">
        <f>SUMIF(#REF!,$L43,#REF!)</f>
        <v>#REF!</v>
      </c>
      <c r="BG43" t="e">
        <f>SUMIF(#REF!,$L43,#REF!)</f>
        <v>#REF!</v>
      </c>
      <c r="BH43" t="e">
        <f>SUMIF(#REF!,$L43,#REF!)</f>
        <v>#REF!</v>
      </c>
      <c r="BI43" t="e">
        <f>SUMIF(#REF!,$L43,#REF!)</f>
        <v>#REF!</v>
      </c>
      <c r="BJ43" t="e">
        <f>SUMIF(#REF!,$L43,#REF!)</f>
        <v>#REF!</v>
      </c>
      <c r="BK43" t="e">
        <f>SUMIF(#REF!,$L43,#REF!)</f>
        <v>#REF!</v>
      </c>
      <c r="BL43" t="e">
        <f>SUMIF(#REF!,$L43,#REF!)</f>
        <v>#REF!</v>
      </c>
      <c r="BM43" t="e">
        <f>SUMIF(#REF!,$L43,#REF!)</f>
        <v>#REF!</v>
      </c>
      <c r="BN43" t="e">
        <f>SUMIF(#REF!,$L43,#REF!)</f>
        <v>#REF!</v>
      </c>
      <c r="BP43" t="s">
        <v>255</v>
      </c>
      <c r="BQ43" t="s">
        <v>112</v>
      </c>
      <c r="BR43" t="s">
        <v>255</v>
      </c>
      <c r="BT43" t="s">
        <v>256</v>
      </c>
    </row>
    <row r="44" spans="1:72">
      <c r="A44" t="s">
        <v>257</v>
      </c>
      <c r="K44" t="s">
        <v>64</v>
      </c>
      <c r="L44" t="s">
        <v>258</v>
      </c>
      <c r="N44" s="130"/>
      <c r="O44" s="130"/>
      <c r="P44" t="e">
        <f t="shared" si="2"/>
        <v>#REF!</v>
      </c>
      <c r="Q44">
        <f>SUMIF(村级组织运转!$A$39:$A$48,$L44,村级组织运转!$D$39:$D$48)</f>
        <v>0</v>
      </c>
      <c r="R44">
        <f>SUMIF(文化传媒教育事务!$A$39:$A$46,$L44,文化传媒教育事务!$D$39:$D$46)</f>
        <v>0</v>
      </c>
      <c r="S44">
        <f>SUMIF(优化营商环境!$A$39:$A$48,$L44,优化营商环境!$D$39:$D$48)</f>
        <v>0</v>
      </c>
      <c r="T44">
        <f>SUMIF(业务往来!$A$39:$A$47,$L44,业务往来!$D$39:$D$47)</f>
        <v>0</v>
      </c>
      <c r="U44">
        <f>SUMIF(农林水事务!$A$39:$A$48,$L44,农林水事务!$D$39:$D$48)</f>
        <v>0</v>
      </c>
      <c r="V44">
        <f>SUMIF(卫生健康事务!$A$39:$A$48,$L44,卫生健康事务!$D$39:$D$48)</f>
        <v>0</v>
      </c>
      <c r="W44">
        <f>SUMIF(社会保障和就业!$A$39:$A$48,$L44,社会保障和就业!$D$39:$D$48)</f>
        <v>0</v>
      </c>
      <c r="X44">
        <f>SUMIF(国防动员!$A$39:$A$48,$L44,国防动员!$D$39:$D$48)</f>
        <v>0</v>
      </c>
      <c r="Y44">
        <f>SUMIF(节能环保!$A$39:$A$48,$L44,节能环保!$D$39:$D$48)</f>
        <v>0</v>
      </c>
      <c r="Z44">
        <f>SUMIF(基层争先创优!$A$39:$A$67,$L44,基层争先创优!$D$39:$D$67)</f>
        <v>0</v>
      </c>
      <c r="AA44">
        <f>SUMIF(灾害防治及应急管理!$A$39:$A$49,$L44,灾害防治及应急管理!$D$39:$D$49)</f>
        <v>0</v>
      </c>
      <c r="AB44">
        <f>SUMIF(脱贫攻坚衔接乡村振兴!$A$39:$A$48,$L44,脱贫攻坚衔接乡村振兴!$D$39:$D$48)</f>
        <v>0</v>
      </c>
      <c r="AC44" t="e">
        <f>SUMIF(#REF!,$L44,#REF!)</f>
        <v>#REF!</v>
      </c>
      <c r="AD44">
        <f>SUMIF(城乡社区支出!$A$39:$A$48,$L44,城乡社区支出!$D$39:$D$48)</f>
        <v>0</v>
      </c>
      <c r="AE44">
        <f>SUMIF(一般公共服务!$A$39:$A$48,$L44,一般公共服务!$D$39:$D$48)</f>
        <v>0</v>
      </c>
      <c r="AF44" t="e">
        <f>SUMIF(#REF!,$L44,#REF!)</f>
        <v>#REF!</v>
      </c>
      <c r="AG44" t="e">
        <f>SUMIF(#REF!,$L44,#REF!)</f>
        <v>#REF!</v>
      </c>
      <c r="AH44" t="e">
        <f>SUMIF(#REF!,$L44,#REF!)</f>
        <v>#REF!</v>
      </c>
      <c r="AI44" t="e">
        <f>SUMIF(#REF!,$L44,#REF!)</f>
        <v>#REF!</v>
      </c>
      <c r="AJ44" t="e">
        <f>SUMIF(#REF!,$L44,#REF!)</f>
        <v>#REF!</v>
      </c>
      <c r="AK44" t="e">
        <f>SUMIF(#REF!,$L44,#REF!)</f>
        <v>#REF!</v>
      </c>
      <c r="AL44" t="e">
        <f>SUMIF(#REF!,$L44,#REF!)</f>
        <v>#REF!</v>
      </c>
      <c r="AM44" t="e">
        <f>SUMIF(#REF!,$L44,#REF!)</f>
        <v>#REF!</v>
      </c>
      <c r="AN44" t="e">
        <f>SUMIF(#REF!,$L44,#REF!)</f>
        <v>#REF!</v>
      </c>
      <c r="AO44" t="e">
        <f>SUMIF(#REF!,$L44,#REF!)</f>
        <v>#REF!</v>
      </c>
      <c r="AP44" t="e">
        <f>SUMIF(#REF!,$L44,#REF!)</f>
        <v>#REF!</v>
      </c>
      <c r="AQ44" t="e">
        <f>SUMIF(#REF!,$L44,#REF!)</f>
        <v>#REF!</v>
      </c>
      <c r="AR44" t="e">
        <f>SUMIF(#REF!,$L44,#REF!)</f>
        <v>#REF!</v>
      </c>
      <c r="AS44" t="e">
        <f>SUMIF(#REF!,$L44,#REF!)</f>
        <v>#REF!</v>
      </c>
      <c r="AT44" t="e">
        <f>SUMIF(#REF!,$L44,#REF!)</f>
        <v>#REF!</v>
      </c>
      <c r="AU44" t="e">
        <f>SUMIF(#REF!,$L44,#REF!)</f>
        <v>#REF!</v>
      </c>
      <c r="AV44" t="e">
        <f>SUMIF(#REF!,$L44,#REF!)</f>
        <v>#REF!</v>
      </c>
      <c r="AW44" t="e">
        <f>SUMIF(#REF!,$L44,#REF!)</f>
        <v>#REF!</v>
      </c>
      <c r="AX44" t="e">
        <f>SUMIF(#REF!,$L44,#REF!)</f>
        <v>#REF!</v>
      </c>
      <c r="AY44" t="e">
        <f>SUMIF(#REF!,$L44,#REF!)</f>
        <v>#REF!</v>
      </c>
      <c r="AZ44" t="e">
        <f>SUMIF(#REF!,$L44,#REF!)</f>
        <v>#REF!</v>
      </c>
      <c r="BA44" t="e">
        <f>SUMIF(#REF!,$L44,#REF!)</f>
        <v>#REF!</v>
      </c>
      <c r="BB44" t="e">
        <f>SUMIF(#REF!,$L44,#REF!)</f>
        <v>#REF!</v>
      </c>
      <c r="BC44" t="e">
        <f>SUMIF(#REF!,$L44,#REF!)</f>
        <v>#REF!</v>
      </c>
      <c r="BD44" t="e">
        <f>SUMIF(#REF!,$L44,#REF!)</f>
        <v>#REF!</v>
      </c>
      <c r="BE44" t="e">
        <f>SUMIF(#REF!,$L44,#REF!)</f>
        <v>#REF!</v>
      </c>
      <c r="BF44" t="e">
        <f>SUMIF(#REF!,$L44,#REF!)</f>
        <v>#REF!</v>
      </c>
      <c r="BG44" t="e">
        <f>SUMIF(#REF!,$L44,#REF!)</f>
        <v>#REF!</v>
      </c>
      <c r="BH44" t="e">
        <f>SUMIF(#REF!,$L44,#REF!)</f>
        <v>#REF!</v>
      </c>
      <c r="BI44" t="e">
        <f>SUMIF(#REF!,$L44,#REF!)</f>
        <v>#REF!</v>
      </c>
      <c r="BJ44" t="e">
        <f>SUMIF(#REF!,$L44,#REF!)</f>
        <v>#REF!</v>
      </c>
      <c r="BK44" t="e">
        <f>SUMIF(#REF!,$L44,#REF!)</f>
        <v>#REF!</v>
      </c>
      <c r="BL44" t="e">
        <f>SUMIF(#REF!,$L44,#REF!)</f>
        <v>#REF!</v>
      </c>
      <c r="BM44" t="e">
        <f>SUMIF(#REF!,$L44,#REF!)</f>
        <v>#REF!</v>
      </c>
      <c r="BN44" t="e">
        <f>SUMIF(#REF!,$L44,#REF!)</f>
        <v>#REF!</v>
      </c>
      <c r="BP44" t="s">
        <v>259</v>
      </c>
      <c r="BQ44" t="s">
        <v>260</v>
      </c>
      <c r="BR44" t="s">
        <v>64</v>
      </c>
      <c r="BT44" t="s">
        <v>261</v>
      </c>
    </row>
    <row r="45" spans="1:72">
      <c r="A45" s="126" t="s">
        <v>262</v>
      </c>
      <c r="K45" t="s">
        <v>64</v>
      </c>
      <c r="L45" t="s">
        <v>263</v>
      </c>
      <c r="N45" s="130"/>
      <c r="O45" s="130"/>
      <c r="P45" t="e">
        <f t="shared" si="2"/>
        <v>#REF!</v>
      </c>
      <c r="Q45">
        <f>SUMIF(村级组织运转!$A$39:$A$48,$L45,村级组织运转!$D$39:$D$48)</f>
        <v>0</v>
      </c>
      <c r="R45">
        <f>SUMIF(文化传媒教育事务!$A$39:$A$46,$L45,文化传媒教育事务!$D$39:$D$46)</f>
        <v>0</v>
      </c>
      <c r="S45">
        <f>SUMIF(优化营商环境!$A$39:$A$48,$L45,优化营商环境!$D$39:$D$48)</f>
        <v>0</v>
      </c>
      <c r="T45">
        <f>SUMIF(业务往来!$A$39:$A$47,$L45,业务往来!$D$39:$D$47)</f>
        <v>0</v>
      </c>
      <c r="U45">
        <f>SUMIF(农林水事务!$A$39:$A$48,$L45,农林水事务!$D$39:$D$48)</f>
        <v>0</v>
      </c>
      <c r="V45">
        <f>SUMIF(卫生健康事务!$A$39:$A$48,$L45,卫生健康事务!$D$39:$D$48)</f>
        <v>0</v>
      </c>
      <c r="W45">
        <f>SUMIF(社会保障和就业!$A$39:$A$48,$L45,社会保障和就业!$D$39:$D$48)</f>
        <v>0</v>
      </c>
      <c r="X45">
        <f>SUMIF(国防动员!$A$39:$A$48,$L45,国防动员!$D$39:$D$48)</f>
        <v>0</v>
      </c>
      <c r="Y45">
        <f>SUMIF(节能环保!$A$39:$A$48,$L45,节能环保!$D$39:$D$48)</f>
        <v>0</v>
      </c>
      <c r="Z45">
        <f>SUMIF(基层争先创优!$A$39:$A$67,$L45,基层争先创优!$D$39:$D$67)</f>
        <v>0</v>
      </c>
      <c r="AA45">
        <f>SUMIF(灾害防治及应急管理!$A$39:$A$49,$L45,灾害防治及应急管理!$D$39:$D$49)</f>
        <v>0</v>
      </c>
      <c r="AB45">
        <f>SUMIF(脱贫攻坚衔接乡村振兴!$A$39:$A$48,$L45,脱贫攻坚衔接乡村振兴!$D$39:$D$48)</f>
        <v>0</v>
      </c>
      <c r="AC45" t="e">
        <f>SUMIF(#REF!,$L45,#REF!)</f>
        <v>#REF!</v>
      </c>
      <c r="AD45">
        <f>SUMIF(城乡社区支出!$A$39:$A$48,$L45,城乡社区支出!$D$39:$D$48)</f>
        <v>0</v>
      </c>
      <c r="AE45">
        <f>SUMIF(一般公共服务!$A$39:$A$48,$L45,一般公共服务!$D$39:$D$48)</f>
        <v>0</v>
      </c>
      <c r="AF45" t="e">
        <f>SUMIF(#REF!,$L45,#REF!)</f>
        <v>#REF!</v>
      </c>
      <c r="AG45" t="e">
        <f>SUMIF(#REF!,$L45,#REF!)</f>
        <v>#REF!</v>
      </c>
      <c r="AH45" t="e">
        <f>SUMIF(#REF!,$L45,#REF!)</f>
        <v>#REF!</v>
      </c>
      <c r="AI45" t="e">
        <f>SUMIF(#REF!,$L45,#REF!)</f>
        <v>#REF!</v>
      </c>
      <c r="AJ45" t="e">
        <f>SUMIF(#REF!,$L45,#REF!)</f>
        <v>#REF!</v>
      </c>
      <c r="AK45" t="e">
        <f>SUMIF(#REF!,$L45,#REF!)</f>
        <v>#REF!</v>
      </c>
      <c r="AL45" t="e">
        <f>SUMIF(#REF!,$L45,#REF!)</f>
        <v>#REF!</v>
      </c>
      <c r="AM45" t="e">
        <f>SUMIF(#REF!,$L45,#REF!)</f>
        <v>#REF!</v>
      </c>
      <c r="AN45" t="e">
        <f>SUMIF(#REF!,$L45,#REF!)</f>
        <v>#REF!</v>
      </c>
      <c r="AO45" t="e">
        <f>SUMIF(#REF!,$L45,#REF!)</f>
        <v>#REF!</v>
      </c>
      <c r="AP45" t="e">
        <f>SUMIF(#REF!,$L45,#REF!)</f>
        <v>#REF!</v>
      </c>
      <c r="AQ45" t="e">
        <f>SUMIF(#REF!,$L45,#REF!)</f>
        <v>#REF!</v>
      </c>
      <c r="AR45" t="e">
        <f>SUMIF(#REF!,$L45,#REF!)</f>
        <v>#REF!</v>
      </c>
      <c r="AS45" t="e">
        <f>SUMIF(#REF!,$L45,#REF!)</f>
        <v>#REF!</v>
      </c>
      <c r="AT45" t="e">
        <f>SUMIF(#REF!,$L45,#REF!)</f>
        <v>#REF!</v>
      </c>
      <c r="AU45" t="e">
        <f>SUMIF(#REF!,$L45,#REF!)</f>
        <v>#REF!</v>
      </c>
      <c r="AV45" t="e">
        <f>SUMIF(#REF!,$L45,#REF!)</f>
        <v>#REF!</v>
      </c>
      <c r="AW45" t="e">
        <f>SUMIF(#REF!,$L45,#REF!)</f>
        <v>#REF!</v>
      </c>
      <c r="AX45" t="e">
        <f>SUMIF(#REF!,$L45,#REF!)</f>
        <v>#REF!</v>
      </c>
      <c r="AY45" t="e">
        <f>SUMIF(#REF!,$L45,#REF!)</f>
        <v>#REF!</v>
      </c>
      <c r="AZ45" t="e">
        <f>SUMIF(#REF!,$L45,#REF!)</f>
        <v>#REF!</v>
      </c>
      <c r="BA45" t="e">
        <f>SUMIF(#REF!,$L45,#REF!)</f>
        <v>#REF!</v>
      </c>
      <c r="BB45" t="e">
        <f>SUMIF(#REF!,$L45,#REF!)</f>
        <v>#REF!</v>
      </c>
      <c r="BC45" t="e">
        <f>SUMIF(#REF!,$L45,#REF!)</f>
        <v>#REF!</v>
      </c>
      <c r="BD45" t="e">
        <f>SUMIF(#REF!,$L45,#REF!)</f>
        <v>#REF!</v>
      </c>
      <c r="BE45" t="e">
        <f>SUMIF(#REF!,$L45,#REF!)</f>
        <v>#REF!</v>
      </c>
      <c r="BF45" t="e">
        <f>SUMIF(#REF!,$L45,#REF!)</f>
        <v>#REF!</v>
      </c>
      <c r="BG45" t="e">
        <f>SUMIF(#REF!,$L45,#REF!)</f>
        <v>#REF!</v>
      </c>
      <c r="BH45" t="e">
        <f>SUMIF(#REF!,$L45,#REF!)</f>
        <v>#REF!</v>
      </c>
      <c r="BI45" t="e">
        <f>SUMIF(#REF!,$L45,#REF!)</f>
        <v>#REF!</v>
      </c>
      <c r="BJ45" t="e">
        <f>SUMIF(#REF!,$L45,#REF!)</f>
        <v>#REF!</v>
      </c>
      <c r="BK45" t="e">
        <f>SUMIF(#REF!,$L45,#REF!)</f>
        <v>#REF!</v>
      </c>
      <c r="BL45" t="e">
        <f>SUMIF(#REF!,$L45,#REF!)</f>
        <v>#REF!</v>
      </c>
      <c r="BM45" t="e">
        <f>SUMIF(#REF!,$L45,#REF!)</f>
        <v>#REF!</v>
      </c>
      <c r="BN45" t="e">
        <f>SUMIF(#REF!,$L45,#REF!)</f>
        <v>#REF!</v>
      </c>
      <c r="BP45" t="s">
        <v>264</v>
      </c>
      <c r="BQ45" t="s">
        <v>265</v>
      </c>
      <c r="BR45" t="s">
        <v>264</v>
      </c>
      <c r="BT45" t="s">
        <v>266</v>
      </c>
    </row>
    <row r="46" spans="1:72">
      <c r="A46" t="s">
        <v>267</v>
      </c>
      <c r="K46" t="s">
        <v>64</v>
      </c>
      <c r="L46" t="s">
        <v>268</v>
      </c>
      <c r="N46" s="130"/>
      <c r="O46" s="131"/>
      <c r="P46" t="e">
        <f t="shared" si="2"/>
        <v>#REF!</v>
      </c>
      <c r="Q46">
        <f>SUMIF(村级组织运转!$A$39:$A$48,$L46,村级组织运转!$D$39:$D$48)</f>
        <v>5163300</v>
      </c>
      <c r="R46">
        <f>SUMIF(文化传媒教育事务!$A$39:$A$46,$L46,文化传媒教育事务!$D$39:$D$46)</f>
        <v>0</v>
      </c>
      <c r="S46">
        <f>SUMIF(优化营商环境!$A$39:$A$48,$L46,优化营商环境!$D$39:$D$48)</f>
        <v>0</v>
      </c>
      <c r="T46">
        <f>SUMIF(业务往来!$A$39:$A$47,$L46,业务往来!$D$39:$D$47)</f>
        <v>0</v>
      </c>
      <c r="U46">
        <f>SUMIF(农林水事务!$A$39:$A$48,$L46,农林水事务!$D$39:$D$48)</f>
        <v>0</v>
      </c>
      <c r="V46">
        <f>SUMIF(卫生健康事务!$A$39:$A$48,$L46,卫生健康事务!$D$39:$D$48)</f>
        <v>15000</v>
      </c>
      <c r="W46">
        <f>SUMIF(社会保障和就业!$A$39:$A$48,$L46,社会保障和就业!$D$39:$D$48)</f>
        <v>0</v>
      </c>
      <c r="X46">
        <f>SUMIF(国防动员!$A$39:$A$48,$L46,国防动员!$D$39:$D$48)</f>
        <v>0</v>
      </c>
      <c r="Y46">
        <f>SUMIF(节能环保!$A$39:$A$48,$L46,节能环保!$D$39:$D$48)</f>
        <v>0</v>
      </c>
      <c r="Z46">
        <f>SUMIF(基层争先创优!$A$39:$A$67,$L46,基层争先创优!$D$39:$D$67)</f>
        <v>5000</v>
      </c>
      <c r="AA46">
        <f>SUMIF(灾害防治及应急管理!$A$39:$A$49,$L46,灾害防治及应急管理!$D$39:$D$49)</f>
        <v>0</v>
      </c>
      <c r="AB46">
        <f>SUMIF(脱贫攻坚衔接乡村振兴!$A$39:$A$48,$L46,脱贫攻坚衔接乡村振兴!$D$39:$D$48)</f>
        <v>0</v>
      </c>
      <c r="AC46" t="e">
        <f>SUMIF(#REF!,$L46,#REF!)</f>
        <v>#REF!</v>
      </c>
      <c r="AD46">
        <f>SUMIF(城乡社区支出!$A$39:$A$48,$L46,城乡社区支出!$D$39:$D$48)</f>
        <v>0</v>
      </c>
      <c r="AE46">
        <f>SUMIF(一般公共服务!$A$39:$A$48,$L46,一般公共服务!$D$39:$D$48)</f>
        <v>0</v>
      </c>
      <c r="AF46" t="e">
        <f>SUMIF(#REF!,$L46,#REF!)</f>
        <v>#REF!</v>
      </c>
      <c r="AG46" t="e">
        <f>SUMIF(#REF!,$L46,#REF!)</f>
        <v>#REF!</v>
      </c>
      <c r="AH46" t="e">
        <f>SUMIF(#REF!,$L46,#REF!)</f>
        <v>#REF!</v>
      </c>
      <c r="AI46" t="e">
        <f>SUMIF(#REF!,$L46,#REF!)</f>
        <v>#REF!</v>
      </c>
      <c r="AJ46" t="e">
        <f>SUMIF(#REF!,$L46,#REF!)</f>
        <v>#REF!</v>
      </c>
      <c r="AK46" t="e">
        <f>SUMIF(#REF!,$L46,#REF!)</f>
        <v>#REF!</v>
      </c>
      <c r="AL46" t="e">
        <f>SUMIF(#REF!,$L46,#REF!)</f>
        <v>#REF!</v>
      </c>
      <c r="AM46" t="e">
        <f>SUMIF(#REF!,$L46,#REF!)</f>
        <v>#REF!</v>
      </c>
      <c r="AN46" t="e">
        <f>SUMIF(#REF!,$L46,#REF!)</f>
        <v>#REF!</v>
      </c>
      <c r="AO46" t="e">
        <f>SUMIF(#REF!,$L46,#REF!)</f>
        <v>#REF!</v>
      </c>
      <c r="AP46" t="e">
        <f>SUMIF(#REF!,$L46,#REF!)</f>
        <v>#REF!</v>
      </c>
      <c r="AQ46" t="e">
        <f>SUMIF(#REF!,$L46,#REF!)</f>
        <v>#REF!</v>
      </c>
      <c r="AR46" t="e">
        <f>SUMIF(#REF!,$L46,#REF!)</f>
        <v>#REF!</v>
      </c>
      <c r="AS46" t="e">
        <f>SUMIF(#REF!,$L46,#REF!)</f>
        <v>#REF!</v>
      </c>
      <c r="AT46" t="e">
        <f>SUMIF(#REF!,$L46,#REF!)</f>
        <v>#REF!</v>
      </c>
      <c r="AU46" t="e">
        <f>SUMIF(#REF!,$L46,#REF!)</f>
        <v>#REF!</v>
      </c>
      <c r="AV46" t="e">
        <f>SUMIF(#REF!,$L46,#REF!)</f>
        <v>#REF!</v>
      </c>
      <c r="AW46" t="e">
        <f>SUMIF(#REF!,$L46,#REF!)</f>
        <v>#REF!</v>
      </c>
      <c r="AX46" t="e">
        <f>SUMIF(#REF!,$L46,#REF!)</f>
        <v>#REF!</v>
      </c>
      <c r="AY46" t="e">
        <f>SUMIF(#REF!,$L46,#REF!)</f>
        <v>#REF!</v>
      </c>
      <c r="AZ46" t="e">
        <f>SUMIF(#REF!,$L46,#REF!)</f>
        <v>#REF!</v>
      </c>
      <c r="BA46" t="e">
        <f>SUMIF(#REF!,$L46,#REF!)</f>
        <v>#REF!</v>
      </c>
      <c r="BB46" t="e">
        <f>SUMIF(#REF!,$L46,#REF!)</f>
        <v>#REF!</v>
      </c>
      <c r="BC46" t="e">
        <f>SUMIF(#REF!,$L46,#REF!)</f>
        <v>#REF!</v>
      </c>
      <c r="BD46" t="e">
        <f>SUMIF(#REF!,$L46,#REF!)</f>
        <v>#REF!</v>
      </c>
      <c r="BE46" t="e">
        <f>SUMIF(#REF!,$L46,#REF!)</f>
        <v>#REF!</v>
      </c>
      <c r="BF46" t="e">
        <f>SUMIF(#REF!,$L46,#REF!)</f>
        <v>#REF!</v>
      </c>
      <c r="BG46" t="e">
        <f>SUMIF(#REF!,$L46,#REF!)</f>
        <v>#REF!</v>
      </c>
      <c r="BH46" t="e">
        <f>SUMIF(#REF!,$L46,#REF!)</f>
        <v>#REF!</v>
      </c>
      <c r="BI46" t="e">
        <f>SUMIF(#REF!,$L46,#REF!)</f>
        <v>#REF!</v>
      </c>
      <c r="BJ46" t="e">
        <f>SUMIF(#REF!,$L46,#REF!)</f>
        <v>#REF!</v>
      </c>
      <c r="BK46" t="e">
        <f>SUMIF(#REF!,$L46,#REF!)</f>
        <v>#REF!</v>
      </c>
      <c r="BL46" t="e">
        <f>SUMIF(#REF!,$L46,#REF!)</f>
        <v>#REF!</v>
      </c>
      <c r="BM46" t="e">
        <f>SUMIF(#REF!,$L46,#REF!)</f>
        <v>#REF!</v>
      </c>
      <c r="BN46" t="e">
        <f>SUMIF(#REF!,$L46,#REF!)</f>
        <v>#REF!</v>
      </c>
      <c r="BP46" t="s">
        <v>269</v>
      </c>
      <c r="BQ46" t="s">
        <v>54</v>
      </c>
      <c r="BR46" t="s">
        <v>269</v>
      </c>
      <c r="BT46" t="s">
        <v>270</v>
      </c>
    </row>
    <row r="47" spans="1:72">
      <c r="A47" t="s">
        <v>271</v>
      </c>
      <c r="K47" t="s">
        <v>64</v>
      </c>
      <c r="L47" t="s">
        <v>272</v>
      </c>
      <c r="N47" s="130"/>
      <c r="O47" s="131"/>
      <c r="P47" t="e">
        <f t="shared" si="2"/>
        <v>#REF!</v>
      </c>
      <c r="Q47">
        <f>SUMIF(村级组织运转!$A$39:$A$48,$L47,村级组织运转!$D$39:$D$48)</f>
        <v>0</v>
      </c>
      <c r="R47">
        <f>SUMIF(文化传媒教育事务!$A$39:$A$46,$L47,文化传媒教育事务!$D$39:$D$46)</f>
        <v>0</v>
      </c>
      <c r="S47">
        <f>SUMIF(优化营商环境!$A$39:$A$48,$L47,优化营商环境!$D$39:$D$48)</f>
        <v>0</v>
      </c>
      <c r="T47">
        <f>SUMIF(业务往来!$A$39:$A$47,$L47,业务往来!$D$39:$D$47)</f>
        <v>0</v>
      </c>
      <c r="U47">
        <f>SUMIF(农林水事务!$A$39:$A$48,$L47,农林水事务!$D$39:$D$48)</f>
        <v>0</v>
      </c>
      <c r="V47">
        <f>SUMIF(卫生健康事务!$A$39:$A$48,$L47,卫生健康事务!$D$39:$D$48)</f>
        <v>0</v>
      </c>
      <c r="W47">
        <f>SUMIF(社会保障和就业!$A$39:$A$48,$L47,社会保障和就业!$D$39:$D$48)</f>
        <v>0</v>
      </c>
      <c r="X47">
        <f>SUMIF(国防动员!$A$39:$A$48,$L47,国防动员!$D$39:$D$48)</f>
        <v>0</v>
      </c>
      <c r="Y47">
        <f>SUMIF(节能环保!$A$39:$A$48,$L47,节能环保!$D$39:$D$48)</f>
        <v>0</v>
      </c>
      <c r="Z47">
        <f>SUMIF(基层争先创优!$A$39:$A$67,$L47,基层争先创优!$D$39:$D$67)</f>
        <v>0</v>
      </c>
      <c r="AA47">
        <f>SUMIF(灾害防治及应急管理!$A$39:$A$49,$L47,灾害防治及应急管理!$D$39:$D$49)</f>
        <v>0</v>
      </c>
      <c r="AB47">
        <f>SUMIF(脱贫攻坚衔接乡村振兴!$A$39:$A$48,$L47,脱贫攻坚衔接乡村振兴!$D$39:$D$48)</f>
        <v>0</v>
      </c>
      <c r="AC47" t="e">
        <f>SUMIF(#REF!,$L47,#REF!)</f>
        <v>#REF!</v>
      </c>
      <c r="AD47">
        <f>SUMIF(城乡社区支出!$A$39:$A$48,$L47,城乡社区支出!$D$39:$D$48)</f>
        <v>0</v>
      </c>
      <c r="AE47">
        <f>SUMIF(一般公共服务!$A$39:$A$48,$L47,一般公共服务!$D$39:$D$48)</f>
        <v>0</v>
      </c>
      <c r="AF47" t="e">
        <f>SUMIF(#REF!,$L47,#REF!)</f>
        <v>#REF!</v>
      </c>
      <c r="AG47" t="e">
        <f>SUMIF(#REF!,$L47,#REF!)</f>
        <v>#REF!</v>
      </c>
      <c r="AH47" t="e">
        <f>SUMIF(#REF!,$L47,#REF!)</f>
        <v>#REF!</v>
      </c>
      <c r="AI47" t="e">
        <f>SUMIF(#REF!,$L47,#REF!)</f>
        <v>#REF!</v>
      </c>
      <c r="AJ47" t="e">
        <f>SUMIF(#REF!,$L47,#REF!)</f>
        <v>#REF!</v>
      </c>
      <c r="AK47" t="e">
        <f>SUMIF(#REF!,$L47,#REF!)</f>
        <v>#REF!</v>
      </c>
      <c r="AL47" t="e">
        <f>SUMIF(#REF!,$L47,#REF!)</f>
        <v>#REF!</v>
      </c>
      <c r="AM47" t="e">
        <f>SUMIF(#REF!,$L47,#REF!)</f>
        <v>#REF!</v>
      </c>
      <c r="AN47" t="e">
        <f>SUMIF(#REF!,$L47,#REF!)</f>
        <v>#REF!</v>
      </c>
      <c r="AO47" t="e">
        <f>SUMIF(#REF!,$L47,#REF!)</f>
        <v>#REF!</v>
      </c>
      <c r="AP47" t="e">
        <f>SUMIF(#REF!,$L47,#REF!)</f>
        <v>#REF!</v>
      </c>
      <c r="AQ47" t="e">
        <f>SUMIF(#REF!,$L47,#REF!)</f>
        <v>#REF!</v>
      </c>
      <c r="AR47" t="e">
        <f>SUMIF(#REF!,$L47,#REF!)</f>
        <v>#REF!</v>
      </c>
      <c r="AS47" t="e">
        <f>SUMIF(#REF!,$L47,#REF!)</f>
        <v>#REF!</v>
      </c>
      <c r="AT47" t="e">
        <f>SUMIF(#REF!,$L47,#REF!)</f>
        <v>#REF!</v>
      </c>
      <c r="AU47" t="e">
        <f>SUMIF(#REF!,$L47,#REF!)</f>
        <v>#REF!</v>
      </c>
      <c r="AV47" t="e">
        <f>SUMIF(#REF!,$L47,#REF!)</f>
        <v>#REF!</v>
      </c>
      <c r="AW47" t="e">
        <f>SUMIF(#REF!,$L47,#REF!)</f>
        <v>#REF!</v>
      </c>
      <c r="AX47" t="e">
        <f>SUMIF(#REF!,$L47,#REF!)</f>
        <v>#REF!</v>
      </c>
      <c r="AY47" t="e">
        <f>SUMIF(#REF!,$L47,#REF!)</f>
        <v>#REF!</v>
      </c>
      <c r="AZ47" t="e">
        <f>SUMIF(#REF!,$L47,#REF!)</f>
        <v>#REF!</v>
      </c>
      <c r="BA47" t="e">
        <f>SUMIF(#REF!,$L47,#REF!)</f>
        <v>#REF!</v>
      </c>
      <c r="BB47" t="e">
        <f>SUMIF(#REF!,$L47,#REF!)</f>
        <v>#REF!</v>
      </c>
      <c r="BC47" t="e">
        <f>SUMIF(#REF!,$L47,#REF!)</f>
        <v>#REF!</v>
      </c>
      <c r="BD47" t="e">
        <f>SUMIF(#REF!,$L47,#REF!)</f>
        <v>#REF!</v>
      </c>
      <c r="BE47" t="e">
        <f>SUMIF(#REF!,$L47,#REF!)</f>
        <v>#REF!</v>
      </c>
      <c r="BF47" t="e">
        <f>SUMIF(#REF!,$L47,#REF!)</f>
        <v>#REF!</v>
      </c>
      <c r="BG47" t="e">
        <f>SUMIF(#REF!,$L47,#REF!)</f>
        <v>#REF!</v>
      </c>
      <c r="BH47" t="e">
        <f>SUMIF(#REF!,$L47,#REF!)</f>
        <v>#REF!</v>
      </c>
      <c r="BI47" t="e">
        <f>SUMIF(#REF!,$L47,#REF!)</f>
        <v>#REF!</v>
      </c>
      <c r="BJ47" t="e">
        <f>SUMIF(#REF!,$L47,#REF!)</f>
        <v>#REF!</v>
      </c>
      <c r="BK47" t="e">
        <f>SUMIF(#REF!,$L47,#REF!)</f>
        <v>#REF!</v>
      </c>
      <c r="BL47" t="e">
        <f>SUMIF(#REF!,$L47,#REF!)</f>
        <v>#REF!</v>
      </c>
      <c r="BM47" t="e">
        <f>SUMIF(#REF!,$L47,#REF!)</f>
        <v>#REF!</v>
      </c>
      <c r="BN47" t="e">
        <f>SUMIF(#REF!,$L47,#REF!)</f>
        <v>#REF!</v>
      </c>
      <c r="BP47" t="s">
        <v>273</v>
      </c>
      <c r="BQ47" t="s">
        <v>63</v>
      </c>
      <c r="BR47" t="s">
        <v>64</v>
      </c>
      <c r="BT47" t="s">
        <v>274</v>
      </c>
    </row>
    <row r="48" spans="1:72">
      <c r="A48" t="s">
        <v>275</v>
      </c>
      <c r="K48" t="s">
        <v>64</v>
      </c>
      <c r="L48" t="s">
        <v>276</v>
      </c>
      <c r="N48" s="130"/>
      <c r="O48" s="130"/>
      <c r="P48" t="e">
        <f t="shared" si="2"/>
        <v>#REF!</v>
      </c>
      <c r="Q48">
        <f>SUMIF(村级组织运转!$A$39:$A$48,$L48,村级组织运转!$D$39:$D$48)</f>
        <v>0</v>
      </c>
      <c r="R48">
        <f>SUMIF(文化传媒教育事务!$A$39:$A$46,$L48,文化传媒教育事务!$D$39:$D$46)</f>
        <v>0</v>
      </c>
      <c r="S48">
        <f>SUMIF(优化营商环境!$A$39:$A$48,$L48,优化营商环境!$D$39:$D$48)</f>
        <v>0</v>
      </c>
      <c r="T48">
        <f>SUMIF(业务往来!$A$39:$A$47,$L48,业务往来!$D$39:$D$47)</f>
        <v>0</v>
      </c>
      <c r="U48">
        <f>SUMIF(农林水事务!$A$39:$A$48,$L48,农林水事务!$D$39:$D$48)</f>
        <v>0</v>
      </c>
      <c r="V48">
        <f>SUMIF(卫生健康事务!$A$39:$A$48,$L48,卫生健康事务!$D$39:$D$48)</f>
        <v>0</v>
      </c>
      <c r="W48">
        <f>SUMIF(社会保障和就业!$A$39:$A$48,$L48,社会保障和就业!$D$39:$D$48)</f>
        <v>0</v>
      </c>
      <c r="X48">
        <f>SUMIF(国防动员!$A$39:$A$48,$L48,国防动员!$D$39:$D$48)</f>
        <v>0</v>
      </c>
      <c r="Y48">
        <f>SUMIF(节能环保!$A$39:$A$48,$L48,节能环保!$D$39:$D$48)</f>
        <v>0</v>
      </c>
      <c r="Z48">
        <f>SUMIF(基层争先创优!$A$39:$A$67,$L48,基层争先创优!$D$39:$D$67)</f>
        <v>0</v>
      </c>
      <c r="AA48">
        <f>SUMIF(灾害防治及应急管理!$A$39:$A$49,$L48,灾害防治及应急管理!$D$39:$D$49)</f>
        <v>0</v>
      </c>
      <c r="AB48">
        <f>SUMIF(脱贫攻坚衔接乡村振兴!$A$39:$A$48,$L48,脱贫攻坚衔接乡村振兴!$D$39:$D$48)</f>
        <v>0</v>
      </c>
      <c r="AC48" t="e">
        <f>SUMIF(#REF!,$L48,#REF!)</f>
        <v>#REF!</v>
      </c>
      <c r="AD48">
        <f>SUMIF(城乡社区支出!$A$39:$A$48,$L48,城乡社区支出!$D$39:$D$48)</f>
        <v>0</v>
      </c>
      <c r="AE48">
        <f>SUMIF(一般公共服务!$A$39:$A$48,$L48,一般公共服务!$D$39:$D$48)</f>
        <v>0</v>
      </c>
      <c r="AF48" t="e">
        <f>SUMIF(#REF!,$L48,#REF!)</f>
        <v>#REF!</v>
      </c>
      <c r="AG48" t="e">
        <f>SUMIF(#REF!,$L48,#REF!)</f>
        <v>#REF!</v>
      </c>
      <c r="AH48" t="e">
        <f>SUMIF(#REF!,$L48,#REF!)</f>
        <v>#REF!</v>
      </c>
      <c r="AI48" t="e">
        <f>SUMIF(#REF!,$L48,#REF!)</f>
        <v>#REF!</v>
      </c>
      <c r="AJ48" t="e">
        <f>SUMIF(#REF!,$L48,#REF!)</f>
        <v>#REF!</v>
      </c>
      <c r="AK48" t="e">
        <f>SUMIF(#REF!,$L48,#REF!)</f>
        <v>#REF!</v>
      </c>
      <c r="AL48" t="e">
        <f>SUMIF(#REF!,$L48,#REF!)</f>
        <v>#REF!</v>
      </c>
      <c r="AM48" t="e">
        <f>SUMIF(#REF!,$L48,#REF!)</f>
        <v>#REF!</v>
      </c>
      <c r="AN48" t="e">
        <f>SUMIF(#REF!,$L48,#REF!)</f>
        <v>#REF!</v>
      </c>
      <c r="AO48" t="e">
        <f>SUMIF(#REF!,$L48,#REF!)</f>
        <v>#REF!</v>
      </c>
      <c r="AP48" t="e">
        <f>SUMIF(#REF!,$L48,#REF!)</f>
        <v>#REF!</v>
      </c>
      <c r="AQ48" t="e">
        <f>SUMIF(#REF!,$L48,#REF!)</f>
        <v>#REF!</v>
      </c>
      <c r="AR48" t="e">
        <f>SUMIF(#REF!,$L48,#REF!)</f>
        <v>#REF!</v>
      </c>
      <c r="AS48" t="e">
        <f>SUMIF(#REF!,$L48,#REF!)</f>
        <v>#REF!</v>
      </c>
      <c r="AT48" t="e">
        <f>SUMIF(#REF!,$L48,#REF!)</f>
        <v>#REF!</v>
      </c>
      <c r="AU48" t="e">
        <f>SUMIF(#REF!,$L48,#REF!)</f>
        <v>#REF!</v>
      </c>
      <c r="AV48" t="e">
        <f>SUMIF(#REF!,$L48,#REF!)</f>
        <v>#REF!</v>
      </c>
      <c r="AW48" t="e">
        <f>SUMIF(#REF!,$L48,#REF!)</f>
        <v>#REF!</v>
      </c>
      <c r="AX48" t="e">
        <f>SUMIF(#REF!,$L48,#REF!)</f>
        <v>#REF!</v>
      </c>
      <c r="AY48" t="e">
        <f>SUMIF(#REF!,$L48,#REF!)</f>
        <v>#REF!</v>
      </c>
      <c r="AZ48" t="e">
        <f>SUMIF(#REF!,$L48,#REF!)</f>
        <v>#REF!</v>
      </c>
      <c r="BA48" t="e">
        <f>SUMIF(#REF!,$L48,#REF!)</f>
        <v>#REF!</v>
      </c>
      <c r="BB48" t="e">
        <f>SUMIF(#REF!,$L48,#REF!)</f>
        <v>#REF!</v>
      </c>
      <c r="BC48" t="e">
        <f>SUMIF(#REF!,$L48,#REF!)</f>
        <v>#REF!</v>
      </c>
      <c r="BD48" t="e">
        <f>SUMIF(#REF!,$L48,#REF!)</f>
        <v>#REF!</v>
      </c>
      <c r="BE48" t="e">
        <f>SUMIF(#REF!,$L48,#REF!)</f>
        <v>#REF!</v>
      </c>
      <c r="BF48" t="e">
        <f>SUMIF(#REF!,$L48,#REF!)</f>
        <v>#REF!</v>
      </c>
      <c r="BG48" t="e">
        <f>SUMIF(#REF!,$L48,#REF!)</f>
        <v>#REF!</v>
      </c>
      <c r="BH48" t="e">
        <f>SUMIF(#REF!,$L48,#REF!)</f>
        <v>#REF!</v>
      </c>
      <c r="BI48" t="e">
        <f>SUMIF(#REF!,$L48,#REF!)</f>
        <v>#REF!</v>
      </c>
      <c r="BJ48" t="e">
        <f>SUMIF(#REF!,$L48,#REF!)</f>
        <v>#REF!</v>
      </c>
      <c r="BK48" t="e">
        <f>SUMIF(#REF!,$L48,#REF!)</f>
        <v>#REF!</v>
      </c>
      <c r="BL48" t="e">
        <f>SUMIF(#REF!,$L48,#REF!)</f>
        <v>#REF!</v>
      </c>
      <c r="BM48" t="e">
        <f>SUMIF(#REF!,$L48,#REF!)</f>
        <v>#REF!</v>
      </c>
      <c r="BN48" t="e">
        <f>SUMIF(#REF!,$L48,#REF!)</f>
        <v>#REF!</v>
      </c>
      <c r="BP48" t="s">
        <v>277</v>
      </c>
      <c r="BQ48" t="s">
        <v>71</v>
      </c>
      <c r="BR48" t="s">
        <v>277</v>
      </c>
      <c r="BT48" t="s">
        <v>278</v>
      </c>
    </row>
    <row r="49" spans="1:72">
      <c r="A49" t="s">
        <v>279</v>
      </c>
      <c r="K49" t="s">
        <v>64</v>
      </c>
      <c r="L49" t="s">
        <v>280</v>
      </c>
      <c r="N49" s="130"/>
      <c r="O49" s="130"/>
      <c r="P49" t="e">
        <f t="shared" si="2"/>
        <v>#REF!</v>
      </c>
      <c r="Q49">
        <f>SUMIF(村级组织运转!$A$39:$A$48,$L49,村级组织运转!$D$39:$D$48)</f>
        <v>0</v>
      </c>
      <c r="R49">
        <f>SUMIF(文化传媒教育事务!$A$39:$A$46,$L49,文化传媒教育事务!$D$39:$D$46)</f>
        <v>0</v>
      </c>
      <c r="S49">
        <f>SUMIF(优化营商环境!$A$39:$A$48,$L49,优化营商环境!$D$39:$D$48)</f>
        <v>0</v>
      </c>
      <c r="T49">
        <f>SUMIF(业务往来!$A$39:$A$47,$L49,业务往来!$D$39:$D$47)</f>
        <v>0</v>
      </c>
      <c r="U49">
        <f>SUMIF(农林水事务!$A$39:$A$48,$L49,农林水事务!$D$39:$D$48)</f>
        <v>0</v>
      </c>
      <c r="V49">
        <f>SUMIF(卫生健康事务!$A$39:$A$48,$L49,卫生健康事务!$D$39:$D$48)</f>
        <v>0</v>
      </c>
      <c r="W49">
        <f>SUMIF(社会保障和就业!$A$39:$A$48,$L49,社会保障和就业!$D$39:$D$48)</f>
        <v>0</v>
      </c>
      <c r="X49">
        <f>SUMIF(国防动员!$A$39:$A$48,$L49,国防动员!$D$39:$D$48)</f>
        <v>0</v>
      </c>
      <c r="Y49">
        <f>SUMIF(节能环保!$A$39:$A$48,$L49,节能环保!$D$39:$D$48)</f>
        <v>0</v>
      </c>
      <c r="Z49">
        <f>SUMIF(基层争先创优!$A$39:$A$67,$L49,基层争先创优!$D$39:$D$67)</f>
        <v>0</v>
      </c>
      <c r="AA49">
        <f>SUMIF(灾害防治及应急管理!$A$39:$A$49,$L49,灾害防治及应急管理!$D$39:$D$49)</f>
        <v>0</v>
      </c>
      <c r="AB49">
        <f>SUMIF(脱贫攻坚衔接乡村振兴!$A$39:$A$48,$L49,脱贫攻坚衔接乡村振兴!$D$39:$D$48)</f>
        <v>0</v>
      </c>
      <c r="AC49" t="e">
        <f>SUMIF(#REF!,$L49,#REF!)</f>
        <v>#REF!</v>
      </c>
      <c r="AD49">
        <f>SUMIF(城乡社区支出!$A$39:$A$48,$L49,城乡社区支出!$D$39:$D$48)</f>
        <v>0</v>
      </c>
      <c r="AE49">
        <f>SUMIF(一般公共服务!$A$39:$A$48,$L49,一般公共服务!$D$39:$D$48)</f>
        <v>0</v>
      </c>
      <c r="AF49" t="e">
        <f>SUMIF(#REF!,$L49,#REF!)</f>
        <v>#REF!</v>
      </c>
      <c r="AG49" t="e">
        <f>SUMIF(#REF!,$L49,#REF!)</f>
        <v>#REF!</v>
      </c>
      <c r="AH49" t="e">
        <f>SUMIF(#REF!,$L49,#REF!)</f>
        <v>#REF!</v>
      </c>
      <c r="AI49" t="e">
        <f>SUMIF(#REF!,$L49,#REF!)</f>
        <v>#REF!</v>
      </c>
      <c r="AJ49" t="e">
        <f>SUMIF(#REF!,$L49,#REF!)</f>
        <v>#REF!</v>
      </c>
      <c r="AK49" t="e">
        <f>SUMIF(#REF!,$L49,#REF!)</f>
        <v>#REF!</v>
      </c>
      <c r="AL49" t="e">
        <f>SUMIF(#REF!,$L49,#REF!)</f>
        <v>#REF!</v>
      </c>
      <c r="AM49" t="e">
        <f>SUMIF(#REF!,$L49,#REF!)</f>
        <v>#REF!</v>
      </c>
      <c r="AN49" t="e">
        <f>SUMIF(#REF!,$L49,#REF!)</f>
        <v>#REF!</v>
      </c>
      <c r="AO49" t="e">
        <f>SUMIF(#REF!,$L49,#REF!)</f>
        <v>#REF!</v>
      </c>
      <c r="AP49" t="e">
        <f>SUMIF(#REF!,$L49,#REF!)</f>
        <v>#REF!</v>
      </c>
      <c r="AQ49" t="e">
        <f>SUMIF(#REF!,$L49,#REF!)</f>
        <v>#REF!</v>
      </c>
      <c r="AR49" t="e">
        <f>SUMIF(#REF!,$L49,#REF!)</f>
        <v>#REF!</v>
      </c>
      <c r="AS49" t="e">
        <f>SUMIF(#REF!,$L49,#REF!)</f>
        <v>#REF!</v>
      </c>
      <c r="AT49" t="e">
        <f>SUMIF(#REF!,$L49,#REF!)</f>
        <v>#REF!</v>
      </c>
      <c r="AU49" t="e">
        <f>SUMIF(#REF!,$L49,#REF!)</f>
        <v>#REF!</v>
      </c>
      <c r="AV49" t="e">
        <f>SUMIF(#REF!,$L49,#REF!)</f>
        <v>#REF!</v>
      </c>
      <c r="AW49" t="e">
        <f>SUMIF(#REF!,$L49,#REF!)</f>
        <v>#REF!</v>
      </c>
      <c r="AX49" t="e">
        <f>SUMIF(#REF!,$L49,#REF!)</f>
        <v>#REF!</v>
      </c>
      <c r="AY49" t="e">
        <f>SUMIF(#REF!,$L49,#REF!)</f>
        <v>#REF!</v>
      </c>
      <c r="AZ49" t="e">
        <f>SUMIF(#REF!,$L49,#REF!)</f>
        <v>#REF!</v>
      </c>
      <c r="BA49" t="e">
        <f>SUMIF(#REF!,$L49,#REF!)</f>
        <v>#REF!</v>
      </c>
      <c r="BB49" t="e">
        <f>SUMIF(#REF!,$L49,#REF!)</f>
        <v>#REF!</v>
      </c>
      <c r="BC49" t="e">
        <f>SUMIF(#REF!,$L49,#REF!)</f>
        <v>#REF!</v>
      </c>
      <c r="BD49" t="e">
        <f>SUMIF(#REF!,$L49,#REF!)</f>
        <v>#REF!</v>
      </c>
      <c r="BE49" t="e">
        <f>SUMIF(#REF!,$L49,#REF!)</f>
        <v>#REF!</v>
      </c>
      <c r="BF49" t="e">
        <f>SUMIF(#REF!,$L49,#REF!)</f>
        <v>#REF!</v>
      </c>
      <c r="BG49" t="e">
        <f>SUMIF(#REF!,$L49,#REF!)</f>
        <v>#REF!</v>
      </c>
      <c r="BH49" t="e">
        <f>SUMIF(#REF!,$L49,#REF!)</f>
        <v>#REF!</v>
      </c>
      <c r="BI49" t="e">
        <f>SUMIF(#REF!,$L49,#REF!)</f>
        <v>#REF!</v>
      </c>
      <c r="BJ49" t="e">
        <f>SUMIF(#REF!,$L49,#REF!)</f>
        <v>#REF!</v>
      </c>
      <c r="BK49" t="e">
        <f>SUMIF(#REF!,$L49,#REF!)</f>
        <v>#REF!</v>
      </c>
      <c r="BL49" t="e">
        <f>SUMIF(#REF!,$L49,#REF!)</f>
        <v>#REF!</v>
      </c>
      <c r="BM49" t="e">
        <f>SUMIF(#REF!,$L49,#REF!)</f>
        <v>#REF!</v>
      </c>
      <c r="BN49" t="e">
        <f>SUMIF(#REF!,$L49,#REF!)</f>
        <v>#REF!</v>
      </c>
      <c r="BP49" t="s">
        <v>281</v>
      </c>
      <c r="BQ49" t="s">
        <v>282</v>
      </c>
      <c r="BR49" t="s">
        <v>64</v>
      </c>
      <c r="BT49" t="s">
        <v>283</v>
      </c>
    </row>
    <row r="50" spans="1:72">
      <c r="A50" t="s">
        <v>284</v>
      </c>
      <c r="K50" t="s">
        <v>64</v>
      </c>
      <c r="L50" t="s">
        <v>285</v>
      </c>
      <c r="N50" s="130"/>
      <c r="O50" s="130"/>
      <c r="P50" t="e">
        <f t="shared" si="2"/>
        <v>#REF!</v>
      </c>
      <c r="Q50">
        <f>SUMIF(村级组织运转!$A$39:$A$48,$L50,村级组织运转!$D$39:$D$48)</f>
        <v>0</v>
      </c>
      <c r="R50">
        <f>SUMIF(文化传媒教育事务!$A$39:$A$46,$L50,文化传媒教育事务!$D$39:$D$46)</f>
        <v>0</v>
      </c>
      <c r="S50">
        <f>SUMIF(优化营商环境!$A$39:$A$48,$L50,优化营商环境!$D$39:$D$48)</f>
        <v>0</v>
      </c>
      <c r="T50">
        <f>SUMIF(业务往来!$A$39:$A$47,$L50,业务往来!$D$39:$D$47)</f>
        <v>0</v>
      </c>
      <c r="U50">
        <f>SUMIF(农林水事务!$A$39:$A$48,$L50,农林水事务!$D$39:$D$48)</f>
        <v>0</v>
      </c>
      <c r="V50">
        <f>SUMIF(卫生健康事务!$A$39:$A$48,$L50,卫生健康事务!$D$39:$D$48)</f>
        <v>22500</v>
      </c>
      <c r="W50">
        <f>SUMIF(社会保障和就业!$A$39:$A$48,$L50,社会保障和就业!$D$39:$D$48)</f>
        <v>0</v>
      </c>
      <c r="X50">
        <f>SUMIF(国防动员!$A$39:$A$48,$L50,国防动员!$D$39:$D$48)</f>
        <v>0</v>
      </c>
      <c r="Y50">
        <f>SUMIF(节能环保!$A$39:$A$48,$L50,节能环保!$D$39:$D$48)</f>
        <v>0</v>
      </c>
      <c r="Z50">
        <f>SUMIF(基层争先创优!$A$39:$A$67,$L50,基层争先创优!$D$39:$D$67)</f>
        <v>0</v>
      </c>
      <c r="AA50">
        <f>SUMIF(灾害防治及应急管理!$A$39:$A$49,$L50,灾害防治及应急管理!$D$39:$D$49)</f>
        <v>0</v>
      </c>
      <c r="AB50">
        <f>SUMIF(脱贫攻坚衔接乡村振兴!$A$39:$A$48,$L50,脱贫攻坚衔接乡村振兴!$D$39:$D$48)</f>
        <v>0</v>
      </c>
      <c r="AC50" t="e">
        <f>SUMIF(#REF!,$L50,#REF!)</f>
        <v>#REF!</v>
      </c>
      <c r="AD50">
        <f>SUMIF(城乡社区支出!$A$39:$A$48,$L50,城乡社区支出!$D$39:$D$48)</f>
        <v>0</v>
      </c>
      <c r="AE50">
        <f>SUMIF(一般公共服务!$A$39:$A$48,$L50,一般公共服务!$D$39:$D$48)</f>
        <v>0</v>
      </c>
      <c r="AF50" t="e">
        <f>SUMIF(#REF!,$L50,#REF!)</f>
        <v>#REF!</v>
      </c>
      <c r="AG50" t="e">
        <f>SUMIF(#REF!,$L50,#REF!)</f>
        <v>#REF!</v>
      </c>
      <c r="AH50" t="e">
        <f>SUMIF(#REF!,$L50,#REF!)</f>
        <v>#REF!</v>
      </c>
      <c r="AI50" t="e">
        <f>SUMIF(#REF!,$L50,#REF!)</f>
        <v>#REF!</v>
      </c>
      <c r="AJ50" t="e">
        <f>SUMIF(#REF!,$L50,#REF!)</f>
        <v>#REF!</v>
      </c>
      <c r="AK50" t="e">
        <f>SUMIF(#REF!,$L50,#REF!)</f>
        <v>#REF!</v>
      </c>
      <c r="AL50" t="e">
        <f>SUMIF(#REF!,$L50,#REF!)</f>
        <v>#REF!</v>
      </c>
      <c r="AM50" t="e">
        <f>SUMIF(#REF!,$L50,#REF!)</f>
        <v>#REF!</v>
      </c>
      <c r="AN50" t="e">
        <f>SUMIF(#REF!,$L50,#REF!)</f>
        <v>#REF!</v>
      </c>
      <c r="AO50" t="e">
        <f>SUMIF(#REF!,$L50,#REF!)</f>
        <v>#REF!</v>
      </c>
      <c r="AP50" t="e">
        <f>SUMIF(#REF!,$L50,#REF!)</f>
        <v>#REF!</v>
      </c>
      <c r="AQ50" t="e">
        <f>SUMIF(#REF!,$L50,#REF!)</f>
        <v>#REF!</v>
      </c>
      <c r="AR50" t="e">
        <f>SUMIF(#REF!,$L50,#REF!)</f>
        <v>#REF!</v>
      </c>
      <c r="AS50" t="e">
        <f>SUMIF(#REF!,$L50,#REF!)</f>
        <v>#REF!</v>
      </c>
      <c r="AT50" t="e">
        <f>SUMIF(#REF!,$L50,#REF!)</f>
        <v>#REF!</v>
      </c>
      <c r="AU50" t="e">
        <f>SUMIF(#REF!,$L50,#REF!)</f>
        <v>#REF!</v>
      </c>
      <c r="AV50" t="e">
        <f>SUMIF(#REF!,$L50,#REF!)</f>
        <v>#REF!</v>
      </c>
      <c r="AW50" t="e">
        <f>SUMIF(#REF!,$L50,#REF!)</f>
        <v>#REF!</v>
      </c>
      <c r="AX50" t="e">
        <f>SUMIF(#REF!,$L50,#REF!)</f>
        <v>#REF!</v>
      </c>
      <c r="AY50" t="e">
        <f>SUMIF(#REF!,$L50,#REF!)</f>
        <v>#REF!</v>
      </c>
      <c r="AZ50" t="e">
        <f>SUMIF(#REF!,$L50,#REF!)</f>
        <v>#REF!</v>
      </c>
      <c r="BA50" t="e">
        <f>SUMIF(#REF!,$L50,#REF!)</f>
        <v>#REF!</v>
      </c>
      <c r="BB50" t="e">
        <f>SUMIF(#REF!,$L50,#REF!)</f>
        <v>#REF!</v>
      </c>
      <c r="BC50" t="e">
        <f>SUMIF(#REF!,$L50,#REF!)</f>
        <v>#REF!</v>
      </c>
      <c r="BD50" t="e">
        <f>SUMIF(#REF!,$L50,#REF!)</f>
        <v>#REF!</v>
      </c>
      <c r="BE50" t="e">
        <f>SUMIF(#REF!,$L50,#REF!)</f>
        <v>#REF!</v>
      </c>
      <c r="BF50" t="e">
        <f>SUMIF(#REF!,$L50,#REF!)</f>
        <v>#REF!</v>
      </c>
      <c r="BG50" t="e">
        <f>SUMIF(#REF!,$L50,#REF!)</f>
        <v>#REF!</v>
      </c>
      <c r="BH50" t="e">
        <f>SUMIF(#REF!,$L50,#REF!)</f>
        <v>#REF!</v>
      </c>
      <c r="BI50" t="e">
        <f>SUMIF(#REF!,$L50,#REF!)</f>
        <v>#REF!</v>
      </c>
      <c r="BJ50" t="e">
        <f>SUMIF(#REF!,$L50,#REF!)</f>
        <v>#REF!</v>
      </c>
      <c r="BK50" t="e">
        <f>SUMIF(#REF!,$L50,#REF!)</f>
        <v>#REF!</v>
      </c>
      <c r="BL50" t="e">
        <f>SUMIF(#REF!,$L50,#REF!)</f>
        <v>#REF!</v>
      </c>
      <c r="BM50" t="e">
        <f>SUMIF(#REF!,$L50,#REF!)</f>
        <v>#REF!</v>
      </c>
      <c r="BN50" t="e">
        <f>SUMIF(#REF!,$L50,#REF!)</f>
        <v>#REF!</v>
      </c>
      <c r="BP50" t="s">
        <v>286</v>
      </c>
      <c r="BQ50" t="s">
        <v>287</v>
      </c>
      <c r="BR50" t="s">
        <v>64</v>
      </c>
      <c r="BT50" t="s">
        <v>288</v>
      </c>
    </row>
    <row r="51" spans="1:72">
      <c r="A51" t="s">
        <v>289</v>
      </c>
      <c r="K51" t="s">
        <v>64</v>
      </c>
      <c r="L51" t="s">
        <v>290</v>
      </c>
      <c r="N51" s="130"/>
      <c r="O51" s="130"/>
      <c r="P51" t="e">
        <f t="shared" si="2"/>
        <v>#REF!</v>
      </c>
      <c r="Q51">
        <f>SUMIF(村级组织运转!$A$39:$A$48,$L51,村级组织运转!$D$39:$D$48)</f>
        <v>0</v>
      </c>
      <c r="R51">
        <f>SUMIF(文化传媒教育事务!$A$39:$A$46,$L51,文化传媒教育事务!$D$39:$D$46)</f>
        <v>0</v>
      </c>
      <c r="S51">
        <f>SUMIF(优化营商环境!$A$39:$A$48,$L51,优化营商环境!$D$39:$D$48)</f>
        <v>0</v>
      </c>
      <c r="T51">
        <f>SUMIF(业务往来!$A$39:$A$47,$L51,业务往来!$D$39:$D$47)</f>
        <v>0</v>
      </c>
      <c r="U51">
        <f>SUMIF(农林水事务!$A$39:$A$48,$L51,农林水事务!$D$39:$D$48)</f>
        <v>217400</v>
      </c>
      <c r="V51">
        <f>SUMIF(卫生健康事务!$A$39:$A$48,$L51,卫生健康事务!$D$39:$D$48)</f>
        <v>0</v>
      </c>
      <c r="W51">
        <f>SUMIF(社会保障和就业!$A$39:$A$48,$L51,社会保障和就业!$D$39:$D$48)</f>
        <v>0</v>
      </c>
      <c r="X51">
        <f>SUMIF(国防动员!$A$39:$A$48,$L51,国防动员!$D$39:$D$48)</f>
        <v>0</v>
      </c>
      <c r="Y51">
        <f>SUMIF(节能环保!$A$39:$A$48,$L51,节能环保!$D$39:$D$48)</f>
        <v>0</v>
      </c>
      <c r="Z51">
        <f>SUMIF(基层争先创优!$A$39:$A$67,$L51,基层争先创优!$D$39:$D$67)</f>
        <v>0</v>
      </c>
      <c r="AA51">
        <f>SUMIF(灾害防治及应急管理!$A$39:$A$49,$L51,灾害防治及应急管理!$D$39:$D$49)</f>
        <v>0</v>
      </c>
      <c r="AB51">
        <f>SUMIF(脱贫攻坚衔接乡村振兴!$A$39:$A$48,$L51,脱贫攻坚衔接乡村振兴!$D$39:$D$48)</f>
        <v>0</v>
      </c>
      <c r="AC51" t="e">
        <f>SUMIF(#REF!,$L51,#REF!)</f>
        <v>#REF!</v>
      </c>
      <c r="AD51">
        <f>SUMIF(城乡社区支出!$A$39:$A$48,$L51,城乡社区支出!$D$39:$D$48)</f>
        <v>0</v>
      </c>
      <c r="AE51">
        <f>SUMIF(一般公共服务!$A$39:$A$48,$L51,一般公共服务!$D$39:$D$48)</f>
        <v>0</v>
      </c>
      <c r="AF51" t="e">
        <f>SUMIF(#REF!,$L51,#REF!)</f>
        <v>#REF!</v>
      </c>
      <c r="AG51" t="e">
        <f>SUMIF(#REF!,$L51,#REF!)</f>
        <v>#REF!</v>
      </c>
      <c r="AH51" t="e">
        <f>SUMIF(#REF!,$L51,#REF!)</f>
        <v>#REF!</v>
      </c>
      <c r="AI51" t="e">
        <f>SUMIF(#REF!,$L51,#REF!)</f>
        <v>#REF!</v>
      </c>
      <c r="AJ51" t="e">
        <f>SUMIF(#REF!,$L51,#REF!)</f>
        <v>#REF!</v>
      </c>
      <c r="AK51" t="e">
        <f>SUMIF(#REF!,$L51,#REF!)</f>
        <v>#REF!</v>
      </c>
      <c r="AL51" t="e">
        <f>SUMIF(#REF!,$L51,#REF!)</f>
        <v>#REF!</v>
      </c>
      <c r="AM51" t="e">
        <f>SUMIF(#REF!,$L51,#REF!)</f>
        <v>#REF!</v>
      </c>
      <c r="AN51" t="e">
        <f>SUMIF(#REF!,$L51,#REF!)</f>
        <v>#REF!</v>
      </c>
      <c r="AO51" t="e">
        <f>SUMIF(#REF!,$L51,#REF!)</f>
        <v>#REF!</v>
      </c>
      <c r="AP51" t="e">
        <f>SUMIF(#REF!,$L51,#REF!)</f>
        <v>#REF!</v>
      </c>
      <c r="AQ51" t="e">
        <f>SUMIF(#REF!,$L51,#REF!)</f>
        <v>#REF!</v>
      </c>
      <c r="AR51" t="e">
        <f>SUMIF(#REF!,$L51,#REF!)</f>
        <v>#REF!</v>
      </c>
      <c r="AS51" t="e">
        <f>SUMIF(#REF!,$L51,#REF!)</f>
        <v>#REF!</v>
      </c>
      <c r="AT51" t="e">
        <f>SUMIF(#REF!,$L51,#REF!)</f>
        <v>#REF!</v>
      </c>
      <c r="AU51" t="e">
        <f>SUMIF(#REF!,$L51,#REF!)</f>
        <v>#REF!</v>
      </c>
      <c r="AV51" t="e">
        <f>SUMIF(#REF!,$L51,#REF!)</f>
        <v>#REF!</v>
      </c>
      <c r="AW51" t="e">
        <f>SUMIF(#REF!,$L51,#REF!)</f>
        <v>#REF!</v>
      </c>
      <c r="AX51" t="e">
        <f>SUMIF(#REF!,$L51,#REF!)</f>
        <v>#REF!</v>
      </c>
      <c r="AY51" t="e">
        <f>SUMIF(#REF!,$L51,#REF!)</f>
        <v>#REF!</v>
      </c>
      <c r="AZ51" t="e">
        <f>SUMIF(#REF!,$L51,#REF!)</f>
        <v>#REF!</v>
      </c>
      <c r="BA51" t="e">
        <f>SUMIF(#REF!,$L51,#REF!)</f>
        <v>#REF!</v>
      </c>
      <c r="BB51" t="e">
        <f>SUMIF(#REF!,$L51,#REF!)</f>
        <v>#REF!</v>
      </c>
      <c r="BC51" t="e">
        <f>SUMIF(#REF!,$L51,#REF!)</f>
        <v>#REF!</v>
      </c>
      <c r="BD51" t="e">
        <f>SUMIF(#REF!,$L51,#REF!)</f>
        <v>#REF!</v>
      </c>
      <c r="BE51" t="e">
        <f>SUMIF(#REF!,$L51,#REF!)</f>
        <v>#REF!</v>
      </c>
      <c r="BF51" t="e">
        <f>SUMIF(#REF!,$L51,#REF!)</f>
        <v>#REF!</v>
      </c>
      <c r="BG51" t="e">
        <f>SUMIF(#REF!,$L51,#REF!)</f>
        <v>#REF!</v>
      </c>
      <c r="BH51" t="e">
        <f>SUMIF(#REF!,$L51,#REF!)</f>
        <v>#REF!</v>
      </c>
      <c r="BI51" t="e">
        <f>SUMIF(#REF!,$L51,#REF!)</f>
        <v>#REF!</v>
      </c>
      <c r="BJ51" t="e">
        <f>SUMIF(#REF!,$L51,#REF!)</f>
        <v>#REF!</v>
      </c>
      <c r="BK51" t="e">
        <f>SUMIF(#REF!,$L51,#REF!)</f>
        <v>#REF!</v>
      </c>
      <c r="BL51" t="e">
        <f>SUMIF(#REF!,$L51,#REF!)</f>
        <v>#REF!</v>
      </c>
      <c r="BM51" t="e">
        <f>SUMIF(#REF!,$L51,#REF!)</f>
        <v>#REF!</v>
      </c>
      <c r="BN51" t="e">
        <f>SUMIF(#REF!,$L51,#REF!)</f>
        <v>#REF!</v>
      </c>
      <c r="BP51" t="s">
        <v>291</v>
      </c>
      <c r="BQ51" t="s">
        <v>292</v>
      </c>
      <c r="BR51" t="s">
        <v>64</v>
      </c>
      <c r="BT51" t="s">
        <v>293</v>
      </c>
    </row>
    <row r="52" spans="1:72">
      <c r="A52" t="s">
        <v>294</v>
      </c>
      <c r="K52" t="s">
        <v>64</v>
      </c>
      <c r="L52" t="s">
        <v>295</v>
      </c>
      <c r="N52" s="130"/>
      <c r="O52" s="130"/>
      <c r="P52" t="e">
        <f t="shared" si="2"/>
        <v>#REF!</v>
      </c>
      <c r="Q52">
        <f>SUMIF(村级组织运转!$A$39:$A$48,$L52,村级组织运转!$D$39:$D$48)</f>
        <v>0</v>
      </c>
      <c r="R52">
        <f>SUMIF(文化传媒教育事务!$A$39:$A$46,$L52,文化传媒教育事务!$D$39:$D$46)</f>
        <v>0</v>
      </c>
      <c r="S52">
        <f>SUMIF(优化营商环境!$A$39:$A$48,$L52,优化营商环境!$D$39:$D$48)</f>
        <v>0</v>
      </c>
      <c r="T52">
        <f>SUMIF(业务往来!$A$39:$A$47,$L52,业务往来!$D$39:$D$47)</f>
        <v>0</v>
      </c>
      <c r="U52">
        <f>SUMIF(农林水事务!$A$39:$A$48,$L52,农林水事务!$D$39:$D$48)</f>
        <v>0</v>
      </c>
      <c r="V52">
        <f>SUMIF(卫生健康事务!$A$39:$A$48,$L52,卫生健康事务!$D$39:$D$48)</f>
        <v>0</v>
      </c>
      <c r="W52">
        <f>SUMIF(社会保障和就业!$A$39:$A$48,$L52,社会保障和就业!$D$39:$D$48)</f>
        <v>0</v>
      </c>
      <c r="X52">
        <f>SUMIF(国防动员!$A$39:$A$48,$L52,国防动员!$D$39:$D$48)</f>
        <v>0</v>
      </c>
      <c r="Y52">
        <f>SUMIF(节能环保!$A$39:$A$48,$L52,节能环保!$D$39:$D$48)</f>
        <v>0</v>
      </c>
      <c r="Z52">
        <f>SUMIF(基层争先创优!$A$39:$A$67,$L52,基层争先创优!$D$39:$D$67)</f>
        <v>0</v>
      </c>
      <c r="AA52">
        <f>SUMIF(灾害防治及应急管理!$A$39:$A$49,$L52,灾害防治及应急管理!$D$39:$D$49)</f>
        <v>0</v>
      </c>
      <c r="AB52">
        <f>SUMIF(脱贫攻坚衔接乡村振兴!$A$39:$A$48,$L52,脱贫攻坚衔接乡村振兴!$D$39:$D$48)</f>
        <v>0</v>
      </c>
      <c r="AC52" t="e">
        <f>SUMIF(#REF!,$L52,#REF!)</f>
        <v>#REF!</v>
      </c>
      <c r="AD52">
        <f>SUMIF(城乡社区支出!$A$39:$A$48,$L52,城乡社区支出!$D$39:$D$48)</f>
        <v>0</v>
      </c>
      <c r="AE52">
        <f>SUMIF(一般公共服务!$A$39:$A$48,$L52,一般公共服务!$D$39:$D$48)</f>
        <v>0</v>
      </c>
      <c r="AF52" t="e">
        <f>SUMIF(#REF!,$L52,#REF!)</f>
        <v>#REF!</v>
      </c>
      <c r="AG52" t="e">
        <f>SUMIF(#REF!,$L52,#REF!)</f>
        <v>#REF!</v>
      </c>
      <c r="AH52" t="e">
        <f>SUMIF(#REF!,$L52,#REF!)</f>
        <v>#REF!</v>
      </c>
      <c r="AI52" t="e">
        <f>SUMIF(#REF!,$L52,#REF!)</f>
        <v>#REF!</v>
      </c>
      <c r="AJ52" t="e">
        <f>SUMIF(#REF!,$L52,#REF!)</f>
        <v>#REF!</v>
      </c>
      <c r="AK52" t="e">
        <f>SUMIF(#REF!,$L52,#REF!)</f>
        <v>#REF!</v>
      </c>
      <c r="AL52" t="e">
        <f>SUMIF(#REF!,$L52,#REF!)</f>
        <v>#REF!</v>
      </c>
      <c r="AM52" t="e">
        <f>SUMIF(#REF!,$L52,#REF!)</f>
        <v>#REF!</v>
      </c>
      <c r="AN52" t="e">
        <f>SUMIF(#REF!,$L52,#REF!)</f>
        <v>#REF!</v>
      </c>
      <c r="AO52" t="e">
        <f>SUMIF(#REF!,$L52,#REF!)</f>
        <v>#REF!</v>
      </c>
      <c r="AP52" t="e">
        <f>SUMIF(#REF!,$L52,#REF!)</f>
        <v>#REF!</v>
      </c>
      <c r="AQ52" t="e">
        <f>SUMIF(#REF!,$L52,#REF!)</f>
        <v>#REF!</v>
      </c>
      <c r="AR52" t="e">
        <f>SUMIF(#REF!,$L52,#REF!)</f>
        <v>#REF!</v>
      </c>
      <c r="AS52" t="e">
        <f>SUMIF(#REF!,$L52,#REF!)</f>
        <v>#REF!</v>
      </c>
      <c r="AT52" t="e">
        <f>SUMIF(#REF!,$L52,#REF!)</f>
        <v>#REF!</v>
      </c>
      <c r="AU52" t="e">
        <f>SUMIF(#REF!,$L52,#REF!)</f>
        <v>#REF!</v>
      </c>
      <c r="AV52" t="e">
        <f>SUMIF(#REF!,$L52,#REF!)</f>
        <v>#REF!</v>
      </c>
      <c r="AW52" t="e">
        <f>SUMIF(#REF!,$L52,#REF!)</f>
        <v>#REF!</v>
      </c>
      <c r="AX52" t="e">
        <f>SUMIF(#REF!,$L52,#REF!)</f>
        <v>#REF!</v>
      </c>
      <c r="AY52" t="e">
        <f>SUMIF(#REF!,$L52,#REF!)</f>
        <v>#REF!</v>
      </c>
      <c r="AZ52" t="e">
        <f>SUMIF(#REF!,$L52,#REF!)</f>
        <v>#REF!</v>
      </c>
      <c r="BA52" t="e">
        <f>SUMIF(#REF!,$L52,#REF!)</f>
        <v>#REF!</v>
      </c>
      <c r="BB52" t="e">
        <f>SUMIF(#REF!,$L52,#REF!)</f>
        <v>#REF!</v>
      </c>
      <c r="BC52" t="e">
        <f>SUMIF(#REF!,$L52,#REF!)</f>
        <v>#REF!</v>
      </c>
      <c r="BD52" t="e">
        <f>SUMIF(#REF!,$L52,#REF!)</f>
        <v>#REF!</v>
      </c>
      <c r="BE52" t="e">
        <f>SUMIF(#REF!,$L52,#REF!)</f>
        <v>#REF!</v>
      </c>
      <c r="BF52" t="e">
        <f>SUMIF(#REF!,$L52,#REF!)</f>
        <v>#REF!</v>
      </c>
      <c r="BG52" t="e">
        <f>SUMIF(#REF!,$L52,#REF!)</f>
        <v>#REF!</v>
      </c>
      <c r="BH52" t="e">
        <f>SUMIF(#REF!,$L52,#REF!)</f>
        <v>#REF!</v>
      </c>
      <c r="BI52" t="e">
        <f>SUMIF(#REF!,$L52,#REF!)</f>
        <v>#REF!</v>
      </c>
      <c r="BJ52" t="e">
        <f>SUMIF(#REF!,$L52,#REF!)</f>
        <v>#REF!</v>
      </c>
      <c r="BK52" t="e">
        <f>SUMIF(#REF!,$L52,#REF!)</f>
        <v>#REF!</v>
      </c>
      <c r="BL52" t="e">
        <f>SUMIF(#REF!,$L52,#REF!)</f>
        <v>#REF!</v>
      </c>
      <c r="BM52" t="e">
        <f>SUMIF(#REF!,$L52,#REF!)</f>
        <v>#REF!</v>
      </c>
      <c r="BN52" t="e">
        <f>SUMIF(#REF!,$L52,#REF!)</f>
        <v>#REF!</v>
      </c>
      <c r="BP52" t="s">
        <v>296</v>
      </c>
      <c r="BQ52" t="s">
        <v>297</v>
      </c>
      <c r="BR52" t="s">
        <v>64</v>
      </c>
      <c r="BT52" t="s">
        <v>298</v>
      </c>
    </row>
    <row r="53" spans="1:72">
      <c r="A53" t="s">
        <v>299</v>
      </c>
      <c r="K53" t="s">
        <v>64</v>
      </c>
      <c r="L53" t="s">
        <v>300</v>
      </c>
      <c r="N53" s="130"/>
      <c r="O53" s="130"/>
      <c r="P53" t="e">
        <f t="shared" si="2"/>
        <v>#REF!</v>
      </c>
      <c r="Q53">
        <f>SUMIF(村级组织运转!$A$39:$A$48,$L53,村级组织运转!$D$39:$D$48)</f>
        <v>0</v>
      </c>
      <c r="R53">
        <f>SUMIF(文化传媒教育事务!$A$39:$A$46,$L53,文化传媒教育事务!$D$39:$D$46)</f>
        <v>0</v>
      </c>
      <c r="S53">
        <f>SUMIF(优化营商环境!$A$39:$A$48,$L53,优化营商环境!$D$39:$D$48)</f>
        <v>0</v>
      </c>
      <c r="T53">
        <f>SUMIF(业务往来!$A$39:$A$47,$L53,业务往来!$D$39:$D$47)</f>
        <v>0</v>
      </c>
      <c r="U53">
        <f>SUMIF(农林水事务!$A$39:$A$48,$L53,农林水事务!$D$39:$D$48)</f>
        <v>0</v>
      </c>
      <c r="V53">
        <f>SUMIF(卫生健康事务!$A$39:$A$48,$L53,卫生健康事务!$D$39:$D$48)</f>
        <v>0</v>
      </c>
      <c r="W53">
        <f>SUMIF(社会保障和就业!$A$39:$A$48,$L53,社会保障和就业!$D$39:$D$48)</f>
        <v>0</v>
      </c>
      <c r="X53">
        <f>SUMIF(国防动员!$A$39:$A$48,$L53,国防动员!$D$39:$D$48)</f>
        <v>0</v>
      </c>
      <c r="Y53">
        <f>SUMIF(节能环保!$A$39:$A$48,$L53,节能环保!$D$39:$D$48)</f>
        <v>0</v>
      </c>
      <c r="Z53">
        <f>SUMIF(基层争先创优!$A$39:$A$67,$L53,基层争先创优!$D$39:$D$67)</f>
        <v>60000</v>
      </c>
      <c r="AA53">
        <f>SUMIF(灾害防治及应急管理!$A$39:$A$49,$L53,灾害防治及应急管理!$D$39:$D$49)</f>
        <v>0</v>
      </c>
      <c r="AB53">
        <f>SUMIF(脱贫攻坚衔接乡村振兴!$A$39:$A$48,$L53,脱贫攻坚衔接乡村振兴!$D$39:$D$48)</f>
        <v>0</v>
      </c>
      <c r="AC53" t="e">
        <f>SUMIF(#REF!,$L53,#REF!)</f>
        <v>#REF!</v>
      </c>
      <c r="AD53">
        <f>SUMIF(城乡社区支出!$A$39:$A$48,$L53,城乡社区支出!$D$39:$D$48)</f>
        <v>0</v>
      </c>
      <c r="AE53">
        <f>SUMIF(一般公共服务!$A$39:$A$48,$L53,一般公共服务!$D$39:$D$48)</f>
        <v>0</v>
      </c>
      <c r="AF53" t="e">
        <f>SUMIF(#REF!,$L53,#REF!)</f>
        <v>#REF!</v>
      </c>
      <c r="AG53" t="e">
        <f>SUMIF(#REF!,$L53,#REF!)</f>
        <v>#REF!</v>
      </c>
      <c r="AH53" t="e">
        <f>SUMIF(#REF!,$L53,#REF!)</f>
        <v>#REF!</v>
      </c>
      <c r="AI53" t="e">
        <f>SUMIF(#REF!,$L53,#REF!)</f>
        <v>#REF!</v>
      </c>
      <c r="AJ53" t="e">
        <f>SUMIF(#REF!,$L53,#REF!)</f>
        <v>#REF!</v>
      </c>
      <c r="AK53" t="e">
        <f>SUMIF(#REF!,$L53,#REF!)</f>
        <v>#REF!</v>
      </c>
      <c r="AL53" t="e">
        <f>SUMIF(#REF!,$L53,#REF!)</f>
        <v>#REF!</v>
      </c>
      <c r="AM53" t="e">
        <f>SUMIF(#REF!,$L53,#REF!)</f>
        <v>#REF!</v>
      </c>
      <c r="AN53" t="e">
        <f>SUMIF(#REF!,$L53,#REF!)</f>
        <v>#REF!</v>
      </c>
      <c r="AO53" t="e">
        <f>SUMIF(#REF!,$L53,#REF!)</f>
        <v>#REF!</v>
      </c>
      <c r="AP53" t="e">
        <f>SUMIF(#REF!,$L53,#REF!)</f>
        <v>#REF!</v>
      </c>
      <c r="AQ53" t="e">
        <f>SUMIF(#REF!,$L53,#REF!)</f>
        <v>#REF!</v>
      </c>
      <c r="AR53" t="e">
        <f>SUMIF(#REF!,$L53,#REF!)</f>
        <v>#REF!</v>
      </c>
      <c r="AS53" t="e">
        <f>SUMIF(#REF!,$L53,#REF!)</f>
        <v>#REF!</v>
      </c>
      <c r="AT53" t="e">
        <f>SUMIF(#REF!,$L53,#REF!)</f>
        <v>#REF!</v>
      </c>
      <c r="AU53" t="e">
        <f>SUMIF(#REF!,$L53,#REF!)</f>
        <v>#REF!</v>
      </c>
      <c r="AV53" t="e">
        <f>SUMIF(#REF!,$L53,#REF!)</f>
        <v>#REF!</v>
      </c>
      <c r="AW53" t="e">
        <f>SUMIF(#REF!,$L53,#REF!)</f>
        <v>#REF!</v>
      </c>
      <c r="AX53" t="e">
        <f>SUMIF(#REF!,$L53,#REF!)</f>
        <v>#REF!</v>
      </c>
      <c r="AY53" t="e">
        <f>SUMIF(#REF!,$L53,#REF!)</f>
        <v>#REF!</v>
      </c>
      <c r="AZ53" t="e">
        <f>SUMIF(#REF!,$L53,#REF!)</f>
        <v>#REF!</v>
      </c>
      <c r="BA53" t="e">
        <f>SUMIF(#REF!,$L53,#REF!)</f>
        <v>#REF!</v>
      </c>
      <c r="BB53" t="e">
        <f>SUMIF(#REF!,$L53,#REF!)</f>
        <v>#REF!</v>
      </c>
      <c r="BC53" t="e">
        <f>SUMIF(#REF!,$L53,#REF!)</f>
        <v>#REF!</v>
      </c>
      <c r="BD53" t="e">
        <f>SUMIF(#REF!,$L53,#REF!)</f>
        <v>#REF!</v>
      </c>
      <c r="BE53" t="e">
        <f>SUMIF(#REF!,$L53,#REF!)</f>
        <v>#REF!</v>
      </c>
      <c r="BF53" t="e">
        <f>SUMIF(#REF!,$L53,#REF!)</f>
        <v>#REF!</v>
      </c>
      <c r="BG53" t="e">
        <f>SUMIF(#REF!,$L53,#REF!)</f>
        <v>#REF!</v>
      </c>
      <c r="BH53" t="e">
        <f>SUMIF(#REF!,$L53,#REF!)</f>
        <v>#REF!</v>
      </c>
      <c r="BI53" t="e">
        <f>SUMIF(#REF!,$L53,#REF!)</f>
        <v>#REF!</v>
      </c>
      <c r="BJ53" t="e">
        <f>SUMIF(#REF!,$L53,#REF!)</f>
        <v>#REF!</v>
      </c>
      <c r="BK53" t="e">
        <f>SUMIF(#REF!,$L53,#REF!)</f>
        <v>#REF!</v>
      </c>
      <c r="BL53" t="e">
        <f>SUMIF(#REF!,$L53,#REF!)</f>
        <v>#REF!</v>
      </c>
      <c r="BM53" t="e">
        <f>SUMIF(#REF!,$L53,#REF!)</f>
        <v>#REF!</v>
      </c>
      <c r="BN53" t="e">
        <f>SUMIF(#REF!,$L53,#REF!)</f>
        <v>#REF!</v>
      </c>
      <c r="BP53" t="s">
        <v>301</v>
      </c>
      <c r="BQ53" t="s">
        <v>302</v>
      </c>
      <c r="BR53" t="s">
        <v>64</v>
      </c>
      <c r="BT53" t="s">
        <v>303</v>
      </c>
    </row>
    <row r="54" spans="1:72">
      <c r="A54" t="s">
        <v>304</v>
      </c>
      <c r="K54" t="s">
        <v>305</v>
      </c>
      <c r="L54" t="s">
        <v>305</v>
      </c>
      <c r="M54" t="str">
        <f>"不能编制"&amp;L54</f>
        <v>不能编制30701国内债务付息</v>
      </c>
      <c r="O54" s="126" t="e">
        <f>IF(P54&gt;0,COUNTIF($O$1:$O53,"?*")&amp;"、"&amp;M54&amp;"；","")</f>
        <v>#REF!</v>
      </c>
      <c r="P54" t="e">
        <f t="shared" si="2"/>
        <v>#REF!</v>
      </c>
      <c r="Q54">
        <f>SUMIF(村级组织运转!$A$39:$A$48,$L54,村级组织运转!$D$39:$D$48)</f>
        <v>0</v>
      </c>
      <c r="R54">
        <f>SUMIF(文化传媒教育事务!$A$39:$A$46,$L54,文化传媒教育事务!$D$39:$D$46)</f>
        <v>0</v>
      </c>
      <c r="S54">
        <f>SUMIF(优化营商环境!$A$39:$A$48,$L54,优化营商环境!$D$39:$D$48)</f>
        <v>0</v>
      </c>
      <c r="T54">
        <f>SUMIF(业务往来!$A$39:$A$47,$L54,业务往来!$D$39:$D$47)</f>
        <v>0</v>
      </c>
      <c r="U54">
        <f>SUMIF(农林水事务!$A$39:$A$48,$L54,农林水事务!$D$39:$D$48)</f>
        <v>0</v>
      </c>
      <c r="V54">
        <f>SUMIF(卫生健康事务!$A$39:$A$48,$L54,卫生健康事务!$D$39:$D$48)</f>
        <v>0</v>
      </c>
      <c r="W54">
        <f>SUMIF(社会保障和就业!$A$39:$A$48,$L54,社会保障和就业!$D$39:$D$48)</f>
        <v>0</v>
      </c>
      <c r="X54">
        <f>SUMIF(国防动员!$A$39:$A$48,$L54,国防动员!$D$39:$D$48)</f>
        <v>0</v>
      </c>
      <c r="Y54">
        <f>SUMIF(节能环保!$A$39:$A$48,$L54,节能环保!$D$39:$D$48)</f>
        <v>0</v>
      </c>
      <c r="Z54">
        <f>SUMIF(基层争先创优!$A$39:$A$67,$L54,基层争先创优!$D$39:$D$67)</f>
        <v>0</v>
      </c>
      <c r="AA54">
        <f>SUMIF(灾害防治及应急管理!$A$39:$A$49,$L54,灾害防治及应急管理!$D$39:$D$49)</f>
        <v>0</v>
      </c>
      <c r="AB54">
        <f>SUMIF(脱贫攻坚衔接乡村振兴!$A$39:$A$48,$L54,脱贫攻坚衔接乡村振兴!$D$39:$D$48)</f>
        <v>0</v>
      </c>
      <c r="AC54" t="e">
        <f>SUMIF(#REF!,$L54,#REF!)</f>
        <v>#REF!</v>
      </c>
      <c r="AD54">
        <f>SUMIF(城乡社区支出!$A$39:$A$48,$L54,城乡社区支出!$D$39:$D$48)</f>
        <v>0</v>
      </c>
      <c r="AE54">
        <f>SUMIF(一般公共服务!$A$39:$A$48,$L54,一般公共服务!$D$39:$D$48)</f>
        <v>0</v>
      </c>
      <c r="AF54" t="e">
        <f>SUMIF(#REF!,$L54,#REF!)</f>
        <v>#REF!</v>
      </c>
      <c r="AG54" t="e">
        <f>SUMIF(#REF!,$L54,#REF!)</f>
        <v>#REF!</v>
      </c>
      <c r="AH54" t="e">
        <f>SUMIF(#REF!,$L54,#REF!)</f>
        <v>#REF!</v>
      </c>
      <c r="AI54" t="e">
        <f>SUMIF(#REF!,$L54,#REF!)</f>
        <v>#REF!</v>
      </c>
      <c r="AJ54" t="e">
        <f>SUMIF(#REF!,$L54,#REF!)</f>
        <v>#REF!</v>
      </c>
      <c r="AK54" t="e">
        <f>SUMIF(#REF!,$L54,#REF!)</f>
        <v>#REF!</v>
      </c>
      <c r="AL54" t="e">
        <f>SUMIF(#REF!,$L54,#REF!)</f>
        <v>#REF!</v>
      </c>
      <c r="AM54" t="e">
        <f>SUMIF(#REF!,$L54,#REF!)</f>
        <v>#REF!</v>
      </c>
      <c r="AN54" t="e">
        <f>SUMIF(#REF!,$L54,#REF!)</f>
        <v>#REF!</v>
      </c>
      <c r="AO54" t="e">
        <f>SUMIF(#REF!,$L54,#REF!)</f>
        <v>#REF!</v>
      </c>
      <c r="AP54" t="e">
        <f>SUMIF(#REF!,$L54,#REF!)</f>
        <v>#REF!</v>
      </c>
      <c r="AQ54" t="e">
        <f>SUMIF(#REF!,$L54,#REF!)</f>
        <v>#REF!</v>
      </c>
      <c r="AR54" t="e">
        <f>SUMIF(#REF!,$L54,#REF!)</f>
        <v>#REF!</v>
      </c>
      <c r="AS54" t="e">
        <f>SUMIF(#REF!,$L54,#REF!)</f>
        <v>#REF!</v>
      </c>
      <c r="AT54" t="e">
        <f>SUMIF(#REF!,$L54,#REF!)</f>
        <v>#REF!</v>
      </c>
      <c r="AU54" t="e">
        <f>SUMIF(#REF!,$L54,#REF!)</f>
        <v>#REF!</v>
      </c>
      <c r="AV54" t="e">
        <f>SUMIF(#REF!,$L54,#REF!)</f>
        <v>#REF!</v>
      </c>
      <c r="AW54" t="e">
        <f>SUMIF(#REF!,$L54,#REF!)</f>
        <v>#REF!</v>
      </c>
      <c r="AX54" t="e">
        <f>SUMIF(#REF!,$L54,#REF!)</f>
        <v>#REF!</v>
      </c>
      <c r="AY54" t="e">
        <f>SUMIF(#REF!,$L54,#REF!)</f>
        <v>#REF!</v>
      </c>
      <c r="AZ54" t="e">
        <f>SUMIF(#REF!,$L54,#REF!)</f>
        <v>#REF!</v>
      </c>
      <c r="BA54" t="e">
        <f>SUMIF(#REF!,$L54,#REF!)</f>
        <v>#REF!</v>
      </c>
      <c r="BB54" t="e">
        <f>SUMIF(#REF!,$L54,#REF!)</f>
        <v>#REF!</v>
      </c>
      <c r="BC54" t="e">
        <f>SUMIF(#REF!,$L54,#REF!)</f>
        <v>#REF!</v>
      </c>
      <c r="BD54" t="e">
        <f>SUMIF(#REF!,$L54,#REF!)</f>
        <v>#REF!</v>
      </c>
      <c r="BE54" t="e">
        <f>SUMIF(#REF!,$L54,#REF!)</f>
        <v>#REF!</v>
      </c>
      <c r="BF54" t="e">
        <f>SUMIF(#REF!,$L54,#REF!)</f>
        <v>#REF!</v>
      </c>
      <c r="BG54" t="e">
        <f>SUMIF(#REF!,$L54,#REF!)</f>
        <v>#REF!</v>
      </c>
      <c r="BH54" t="e">
        <f>SUMIF(#REF!,$L54,#REF!)</f>
        <v>#REF!</v>
      </c>
      <c r="BI54" t="e">
        <f>SUMIF(#REF!,$L54,#REF!)</f>
        <v>#REF!</v>
      </c>
      <c r="BJ54" t="e">
        <f>SUMIF(#REF!,$L54,#REF!)</f>
        <v>#REF!</v>
      </c>
      <c r="BK54" t="e">
        <f>SUMIF(#REF!,$L54,#REF!)</f>
        <v>#REF!</v>
      </c>
      <c r="BL54" t="e">
        <f>SUMIF(#REF!,$L54,#REF!)</f>
        <v>#REF!</v>
      </c>
      <c r="BM54" t="e">
        <f>SUMIF(#REF!,$L54,#REF!)</f>
        <v>#REF!</v>
      </c>
      <c r="BN54" t="e">
        <f>SUMIF(#REF!,$L54,#REF!)</f>
        <v>#REF!</v>
      </c>
      <c r="BP54" t="s">
        <v>306</v>
      </c>
      <c r="BQ54" t="s">
        <v>112</v>
      </c>
      <c r="BR54" t="s">
        <v>306</v>
      </c>
      <c r="BT54" t="s">
        <v>307</v>
      </c>
    </row>
    <row r="55" spans="1:72">
      <c r="A55" t="s">
        <v>308</v>
      </c>
      <c r="K55" t="s">
        <v>309</v>
      </c>
      <c r="L55" t="s">
        <v>309</v>
      </c>
      <c r="M55" t="str">
        <f>"不能编制"&amp;L55</f>
        <v>不能编制30702国外债务付息</v>
      </c>
      <c r="O55" s="126" t="e">
        <f>IF(P55&gt;0,COUNTIF($O$1:$O54,"?*")&amp;"、"&amp;M55&amp;"；","")</f>
        <v>#REF!</v>
      </c>
      <c r="P55" t="e">
        <f t="shared" si="2"/>
        <v>#REF!</v>
      </c>
      <c r="Q55">
        <f>SUMIF(村级组织运转!$A$39:$A$48,$L55,村级组织运转!$D$39:$D$48)</f>
        <v>0</v>
      </c>
      <c r="R55">
        <f>SUMIF(文化传媒教育事务!$A$39:$A$46,$L55,文化传媒教育事务!$D$39:$D$46)</f>
        <v>0</v>
      </c>
      <c r="S55">
        <f>SUMIF(优化营商环境!$A$39:$A$48,$L55,优化营商环境!$D$39:$D$48)</f>
        <v>0</v>
      </c>
      <c r="T55">
        <f>SUMIF(业务往来!$A$39:$A$47,$L55,业务往来!$D$39:$D$47)</f>
        <v>0</v>
      </c>
      <c r="U55">
        <f>SUMIF(农林水事务!$A$39:$A$48,$L55,农林水事务!$D$39:$D$48)</f>
        <v>0</v>
      </c>
      <c r="V55">
        <f>SUMIF(卫生健康事务!$A$39:$A$48,$L55,卫生健康事务!$D$39:$D$48)</f>
        <v>0</v>
      </c>
      <c r="W55">
        <f>SUMIF(社会保障和就业!$A$39:$A$48,$L55,社会保障和就业!$D$39:$D$48)</f>
        <v>0</v>
      </c>
      <c r="X55">
        <f>SUMIF(国防动员!$A$39:$A$48,$L55,国防动员!$D$39:$D$48)</f>
        <v>0</v>
      </c>
      <c r="Y55">
        <f>SUMIF(节能环保!$A$39:$A$48,$L55,节能环保!$D$39:$D$48)</f>
        <v>0</v>
      </c>
      <c r="Z55">
        <f>SUMIF(基层争先创优!$A$39:$A$67,$L55,基层争先创优!$D$39:$D$67)</f>
        <v>0</v>
      </c>
      <c r="AA55">
        <f>SUMIF(灾害防治及应急管理!$A$39:$A$49,$L55,灾害防治及应急管理!$D$39:$D$49)</f>
        <v>0</v>
      </c>
      <c r="AB55">
        <f>SUMIF(脱贫攻坚衔接乡村振兴!$A$39:$A$48,$L55,脱贫攻坚衔接乡村振兴!$D$39:$D$48)</f>
        <v>0</v>
      </c>
      <c r="AC55" t="e">
        <f>SUMIF(#REF!,$L55,#REF!)</f>
        <v>#REF!</v>
      </c>
      <c r="AD55">
        <f>SUMIF(城乡社区支出!$A$39:$A$48,$L55,城乡社区支出!$D$39:$D$48)</f>
        <v>0</v>
      </c>
      <c r="AE55">
        <f>SUMIF(一般公共服务!$A$39:$A$48,$L55,一般公共服务!$D$39:$D$48)</f>
        <v>0</v>
      </c>
      <c r="AF55" t="e">
        <f>SUMIF(#REF!,$L55,#REF!)</f>
        <v>#REF!</v>
      </c>
      <c r="AG55" t="e">
        <f>SUMIF(#REF!,$L55,#REF!)</f>
        <v>#REF!</v>
      </c>
      <c r="AH55" t="e">
        <f>SUMIF(#REF!,$L55,#REF!)</f>
        <v>#REF!</v>
      </c>
      <c r="AI55" t="e">
        <f>SUMIF(#REF!,$L55,#REF!)</f>
        <v>#REF!</v>
      </c>
      <c r="AJ55" t="e">
        <f>SUMIF(#REF!,$L55,#REF!)</f>
        <v>#REF!</v>
      </c>
      <c r="AK55" t="e">
        <f>SUMIF(#REF!,$L55,#REF!)</f>
        <v>#REF!</v>
      </c>
      <c r="AL55" t="e">
        <f>SUMIF(#REF!,$L55,#REF!)</f>
        <v>#REF!</v>
      </c>
      <c r="AM55" t="e">
        <f>SUMIF(#REF!,$L55,#REF!)</f>
        <v>#REF!</v>
      </c>
      <c r="AN55" t="e">
        <f>SUMIF(#REF!,$L55,#REF!)</f>
        <v>#REF!</v>
      </c>
      <c r="AO55" t="e">
        <f>SUMIF(#REF!,$L55,#REF!)</f>
        <v>#REF!</v>
      </c>
      <c r="AP55" t="e">
        <f>SUMIF(#REF!,$L55,#REF!)</f>
        <v>#REF!</v>
      </c>
      <c r="AQ55" t="e">
        <f>SUMIF(#REF!,$L55,#REF!)</f>
        <v>#REF!</v>
      </c>
      <c r="AR55" t="e">
        <f>SUMIF(#REF!,$L55,#REF!)</f>
        <v>#REF!</v>
      </c>
      <c r="AS55" t="e">
        <f>SUMIF(#REF!,$L55,#REF!)</f>
        <v>#REF!</v>
      </c>
      <c r="AT55" t="e">
        <f>SUMIF(#REF!,$L55,#REF!)</f>
        <v>#REF!</v>
      </c>
      <c r="AU55" t="e">
        <f>SUMIF(#REF!,$L55,#REF!)</f>
        <v>#REF!</v>
      </c>
      <c r="AV55" t="e">
        <f>SUMIF(#REF!,$L55,#REF!)</f>
        <v>#REF!</v>
      </c>
      <c r="AW55" t="e">
        <f>SUMIF(#REF!,$L55,#REF!)</f>
        <v>#REF!</v>
      </c>
      <c r="AX55" t="e">
        <f>SUMIF(#REF!,$L55,#REF!)</f>
        <v>#REF!</v>
      </c>
      <c r="AY55" t="e">
        <f>SUMIF(#REF!,$L55,#REF!)</f>
        <v>#REF!</v>
      </c>
      <c r="AZ55" t="e">
        <f>SUMIF(#REF!,$L55,#REF!)</f>
        <v>#REF!</v>
      </c>
      <c r="BA55" t="e">
        <f>SUMIF(#REF!,$L55,#REF!)</f>
        <v>#REF!</v>
      </c>
      <c r="BB55" t="e">
        <f>SUMIF(#REF!,$L55,#REF!)</f>
        <v>#REF!</v>
      </c>
      <c r="BC55" t="e">
        <f>SUMIF(#REF!,$L55,#REF!)</f>
        <v>#REF!</v>
      </c>
      <c r="BD55" t="e">
        <f>SUMIF(#REF!,$L55,#REF!)</f>
        <v>#REF!</v>
      </c>
      <c r="BE55" t="e">
        <f>SUMIF(#REF!,$L55,#REF!)</f>
        <v>#REF!</v>
      </c>
      <c r="BF55" t="e">
        <f>SUMIF(#REF!,$L55,#REF!)</f>
        <v>#REF!</v>
      </c>
      <c r="BG55" t="e">
        <f>SUMIF(#REF!,$L55,#REF!)</f>
        <v>#REF!</v>
      </c>
      <c r="BH55" t="e">
        <f>SUMIF(#REF!,$L55,#REF!)</f>
        <v>#REF!</v>
      </c>
      <c r="BI55" t="e">
        <f>SUMIF(#REF!,$L55,#REF!)</f>
        <v>#REF!</v>
      </c>
      <c r="BJ55" t="e">
        <f>SUMIF(#REF!,$L55,#REF!)</f>
        <v>#REF!</v>
      </c>
      <c r="BK55" t="e">
        <f>SUMIF(#REF!,$L55,#REF!)</f>
        <v>#REF!</v>
      </c>
      <c r="BL55" t="e">
        <f>SUMIF(#REF!,$L55,#REF!)</f>
        <v>#REF!</v>
      </c>
      <c r="BM55" t="e">
        <f>SUMIF(#REF!,$L55,#REF!)</f>
        <v>#REF!</v>
      </c>
      <c r="BN55" t="e">
        <f>SUMIF(#REF!,$L55,#REF!)</f>
        <v>#REF!</v>
      </c>
      <c r="BP55" t="s">
        <v>310</v>
      </c>
      <c r="BQ55" t="s">
        <v>311</v>
      </c>
      <c r="BR55" t="s">
        <v>64</v>
      </c>
      <c r="BT55" t="s">
        <v>312</v>
      </c>
    </row>
    <row r="56" spans="1:72">
      <c r="A56" t="s">
        <v>313</v>
      </c>
      <c r="K56" t="s">
        <v>314</v>
      </c>
      <c r="L56" t="s">
        <v>314</v>
      </c>
      <c r="M56" t="str">
        <f>"不能编制"&amp;L56</f>
        <v>不能编制30703国内债务发行费用</v>
      </c>
      <c r="O56" s="126" t="e">
        <f>IF(P56&gt;0,COUNTIF($O$1:$O55,"?*")&amp;"、"&amp;M56&amp;"；","")</f>
        <v>#REF!</v>
      </c>
      <c r="P56" t="e">
        <f t="shared" si="2"/>
        <v>#REF!</v>
      </c>
      <c r="Q56">
        <f>SUMIF(村级组织运转!$A$39:$A$48,$L56,村级组织运转!$D$39:$D$48)</f>
        <v>0</v>
      </c>
      <c r="R56">
        <f>SUMIF(文化传媒教育事务!$A$39:$A$46,$L56,文化传媒教育事务!$D$39:$D$46)</f>
        <v>0</v>
      </c>
      <c r="S56">
        <f>SUMIF(优化营商环境!$A$39:$A$48,$L56,优化营商环境!$D$39:$D$48)</f>
        <v>0</v>
      </c>
      <c r="T56">
        <f>SUMIF(业务往来!$A$39:$A$47,$L56,业务往来!$D$39:$D$47)</f>
        <v>0</v>
      </c>
      <c r="U56">
        <f>SUMIF(农林水事务!$A$39:$A$48,$L56,农林水事务!$D$39:$D$48)</f>
        <v>0</v>
      </c>
      <c r="V56">
        <f>SUMIF(卫生健康事务!$A$39:$A$48,$L56,卫生健康事务!$D$39:$D$48)</f>
        <v>0</v>
      </c>
      <c r="W56">
        <f>SUMIF(社会保障和就业!$A$39:$A$48,$L56,社会保障和就业!$D$39:$D$48)</f>
        <v>0</v>
      </c>
      <c r="X56">
        <f>SUMIF(国防动员!$A$39:$A$48,$L56,国防动员!$D$39:$D$48)</f>
        <v>0</v>
      </c>
      <c r="Y56">
        <f>SUMIF(节能环保!$A$39:$A$48,$L56,节能环保!$D$39:$D$48)</f>
        <v>0</v>
      </c>
      <c r="Z56">
        <f>SUMIF(基层争先创优!$A$39:$A$67,$L56,基层争先创优!$D$39:$D$67)</f>
        <v>0</v>
      </c>
      <c r="AA56">
        <f>SUMIF(灾害防治及应急管理!$A$39:$A$49,$L56,灾害防治及应急管理!$D$39:$D$49)</f>
        <v>0</v>
      </c>
      <c r="AB56">
        <f>SUMIF(脱贫攻坚衔接乡村振兴!$A$39:$A$48,$L56,脱贫攻坚衔接乡村振兴!$D$39:$D$48)</f>
        <v>0</v>
      </c>
      <c r="AC56" t="e">
        <f>SUMIF(#REF!,$L56,#REF!)</f>
        <v>#REF!</v>
      </c>
      <c r="AD56">
        <f>SUMIF(城乡社区支出!$A$39:$A$48,$L56,城乡社区支出!$D$39:$D$48)</f>
        <v>0</v>
      </c>
      <c r="AE56">
        <f>SUMIF(一般公共服务!$A$39:$A$48,$L56,一般公共服务!$D$39:$D$48)</f>
        <v>0</v>
      </c>
      <c r="AF56" t="e">
        <f>SUMIF(#REF!,$L56,#REF!)</f>
        <v>#REF!</v>
      </c>
      <c r="AG56" t="e">
        <f>SUMIF(#REF!,$L56,#REF!)</f>
        <v>#REF!</v>
      </c>
      <c r="AH56" t="e">
        <f>SUMIF(#REF!,$L56,#REF!)</f>
        <v>#REF!</v>
      </c>
      <c r="AI56" t="e">
        <f>SUMIF(#REF!,$L56,#REF!)</f>
        <v>#REF!</v>
      </c>
      <c r="AJ56" t="e">
        <f>SUMIF(#REF!,$L56,#REF!)</f>
        <v>#REF!</v>
      </c>
      <c r="AK56" t="e">
        <f>SUMIF(#REF!,$L56,#REF!)</f>
        <v>#REF!</v>
      </c>
      <c r="AL56" t="e">
        <f>SUMIF(#REF!,$L56,#REF!)</f>
        <v>#REF!</v>
      </c>
      <c r="AM56" t="e">
        <f>SUMIF(#REF!,$L56,#REF!)</f>
        <v>#REF!</v>
      </c>
      <c r="AN56" t="e">
        <f>SUMIF(#REF!,$L56,#REF!)</f>
        <v>#REF!</v>
      </c>
      <c r="AO56" t="e">
        <f>SUMIF(#REF!,$L56,#REF!)</f>
        <v>#REF!</v>
      </c>
      <c r="AP56" t="e">
        <f>SUMIF(#REF!,$L56,#REF!)</f>
        <v>#REF!</v>
      </c>
      <c r="AQ56" t="e">
        <f>SUMIF(#REF!,$L56,#REF!)</f>
        <v>#REF!</v>
      </c>
      <c r="AR56" t="e">
        <f>SUMIF(#REF!,$L56,#REF!)</f>
        <v>#REF!</v>
      </c>
      <c r="AS56" t="e">
        <f>SUMIF(#REF!,$L56,#REF!)</f>
        <v>#REF!</v>
      </c>
      <c r="AT56" t="e">
        <f>SUMIF(#REF!,$L56,#REF!)</f>
        <v>#REF!</v>
      </c>
      <c r="AU56" t="e">
        <f>SUMIF(#REF!,$L56,#REF!)</f>
        <v>#REF!</v>
      </c>
      <c r="AV56" t="e">
        <f>SUMIF(#REF!,$L56,#REF!)</f>
        <v>#REF!</v>
      </c>
      <c r="AW56" t="e">
        <f>SUMIF(#REF!,$L56,#REF!)</f>
        <v>#REF!</v>
      </c>
      <c r="AX56" t="e">
        <f>SUMIF(#REF!,$L56,#REF!)</f>
        <v>#REF!</v>
      </c>
      <c r="AY56" t="e">
        <f>SUMIF(#REF!,$L56,#REF!)</f>
        <v>#REF!</v>
      </c>
      <c r="AZ56" t="e">
        <f>SUMIF(#REF!,$L56,#REF!)</f>
        <v>#REF!</v>
      </c>
      <c r="BA56" t="e">
        <f>SUMIF(#REF!,$L56,#REF!)</f>
        <v>#REF!</v>
      </c>
      <c r="BB56" t="e">
        <f>SUMIF(#REF!,$L56,#REF!)</f>
        <v>#REF!</v>
      </c>
      <c r="BC56" t="e">
        <f>SUMIF(#REF!,$L56,#REF!)</f>
        <v>#REF!</v>
      </c>
      <c r="BD56" t="e">
        <f>SUMIF(#REF!,$L56,#REF!)</f>
        <v>#REF!</v>
      </c>
      <c r="BE56" t="e">
        <f>SUMIF(#REF!,$L56,#REF!)</f>
        <v>#REF!</v>
      </c>
      <c r="BF56" t="e">
        <f>SUMIF(#REF!,$L56,#REF!)</f>
        <v>#REF!</v>
      </c>
      <c r="BG56" t="e">
        <f>SUMIF(#REF!,$L56,#REF!)</f>
        <v>#REF!</v>
      </c>
      <c r="BH56" t="e">
        <f>SUMIF(#REF!,$L56,#REF!)</f>
        <v>#REF!</v>
      </c>
      <c r="BI56" t="e">
        <f>SUMIF(#REF!,$L56,#REF!)</f>
        <v>#REF!</v>
      </c>
      <c r="BJ56" t="e">
        <f>SUMIF(#REF!,$L56,#REF!)</f>
        <v>#REF!</v>
      </c>
      <c r="BK56" t="e">
        <f>SUMIF(#REF!,$L56,#REF!)</f>
        <v>#REF!</v>
      </c>
      <c r="BL56" t="e">
        <f>SUMIF(#REF!,$L56,#REF!)</f>
        <v>#REF!</v>
      </c>
      <c r="BM56" t="e">
        <f>SUMIF(#REF!,$L56,#REF!)</f>
        <v>#REF!</v>
      </c>
      <c r="BN56" t="e">
        <f>SUMIF(#REF!,$L56,#REF!)</f>
        <v>#REF!</v>
      </c>
      <c r="BP56" t="s">
        <v>315</v>
      </c>
      <c r="BQ56" t="s">
        <v>316</v>
      </c>
      <c r="BR56" t="s">
        <v>315</v>
      </c>
      <c r="BT56" t="s">
        <v>317</v>
      </c>
    </row>
    <row r="57" spans="1:72">
      <c r="A57" t="s">
        <v>318</v>
      </c>
      <c r="K57" t="s">
        <v>319</v>
      </c>
      <c r="L57" t="s">
        <v>319</v>
      </c>
      <c r="M57" t="str">
        <f>"不能编制"&amp;L57</f>
        <v>不能编制30704国外债务发行费用</v>
      </c>
      <c r="O57" s="126" t="e">
        <f>IF(P57&gt;0,COUNTIF($O$1:$O56,"?*")&amp;"、"&amp;M57&amp;"；","")</f>
        <v>#REF!</v>
      </c>
      <c r="P57" t="e">
        <f t="shared" si="2"/>
        <v>#REF!</v>
      </c>
      <c r="Q57">
        <f>SUMIF(村级组织运转!$A$39:$A$48,$L57,村级组织运转!$D$39:$D$48)</f>
        <v>0</v>
      </c>
      <c r="R57">
        <f>SUMIF(文化传媒教育事务!$A$39:$A$46,$L57,文化传媒教育事务!$D$39:$D$46)</f>
        <v>0</v>
      </c>
      <c r="S57">
        <f>SUMIF(优化营商环境!$A$39:$A$48,$L57,优化营商环境!$D$39:$D$48)</f>
        <v>0</v>
      </c>
      <c r="T57">
        <f>SUMIF(业务往来!$A$39:$A$47,$L57,业务往来!$D$39:$D$47)</f>
        <v>0</v>
      </c>
      <c r="U57">
        <f>SUMIF(农林水事务!$A$39:$A$48,$L57,农林水事务!$D$39:$D$48)</f>
        <v>0</v>
      </c>
      <c r="V57">
        <f>SUMIF(卫生健康事务!$A$39:$A$48,$L57,卫生健康事务!$D$39:$D$48)</f>
        <v>0</v>
      </c>
      <c r="W57">
        <f>SUMIF(社会保障和就业!$A$39:$A$48,$L57,社会保障和就业!$D$39:$D$48)</f>
        <v>0</v>
      </c>
      <c r="X57">
        <f>SUMIF(国防动员!$A$39:$A$48,$L57,国防动员!$D$39:$D$48)</f>
        <v>0</v>
      </c>
      <c r="Y57">
        <f>SUMIF(节能环保!$A$39:$A$48,$L57,节能环保!$D$39:$D$48)</f>
        <v>0</v>
      </c>
      <c r="Z57">
        <f>SUMIF(基层争先创优!$A$39:$A$67,$L57,基层争先创优!$D$39:$D$67)</f>
        <v>0</v>
      </c>
      <c r="AA57">
        <f>SUMIF(灾害防治及应急管理!$A$39:$A$49,$L57,灾害防治及应急管理!$D$39:$D$49)</f>
        <v>0</v>
      </c>
      <c r="AB57">
        <f>SUMIF(脱贫攻坚衔接乡村振兴!$A$39:$A$48,$L57,脱贫攻坚衔接乡村振兴!$D$39:$D$48)</f>
        <v>0</v>
      </c>
      <c r="AC57" t="e">
        <f>SUMIF(#REF!,$L57,#REF!)</f>
        <v>#REF!</v>
      </c>
      <c r="AD57">
        <f>SUMIF(城乡社区支出!$A$39:$A$48,$L57,城乡社区支出!$D$39:$D$48)</f>
        <v>0</v>
      </c>
      <c r="AE57">
        <f>SUMIF(一般公共服务!$A$39:$A$48,$L57,一般公共服务!$D$39:$D$48)</f>
        <v>0</v>
      </c>
      <c r="AF57" t="e">
        <f>SUMIF(#REF!,$L57,#REF!)</f>
        <v>#REF!</v>
      </c>
      <c r="AG57" t="e">
        <f>SUMIF(#REF!,$L57,#REF!)</f>
        <v>#REF!</v>
      </c>
      <c r="AH57" t="e">
        <f>SUMIF(#REF!,$L57,#REF!)</f>
        <v>#REF!</v>
      </c>
      <c r="AI57" t="e">
        <f>SUMIF(#REF!,$L57,#REF!)</f>
        <v>#REF!</v>
      </c>
      <c r="AJ57" t="e">
        <f>SUMIF(#REF!,$L57,#REF!)</f>
        <v>#REF!</v>
      </c>
      <c r="AK57" t="e">
        <f>SUMIF(#REF!,$L57,#REF!)</f>
        <v>#REF!</v>
      </c>
      <c r="AL57" t="e">
        <f>SUMIF(#REF!,$L57,#REF!)</f>
        <v>#REF!</v>
      </c>
      <c r="AM57" t="e">
        <f>SUMIF(#REF!,$L57,#REF!)</f>
        <v>#REF!</v>
      </c>
      <c r="AN57" t="e">
        <f>SUMIF(#REF!,$L57,#REF!)</f>
        <v>#REF!</v>
      </c>
      <c r="AO57" t="e">
        <f>SUMIF(#REF!,$L57,#REF!)</f>
        <v>#REF!</v>
      </c>
      <c r="AP57" t="e">
        <f>SUMIF(#REF!,$L57,#REF!)</f>
        <v>#REF!</v>
      </c>
      <c r="AQ57" t="e">
        <f>SUMIF(#REF!,$L57,#REF!)</f>
        <v>#REF!</v>
      </c>
      <c r="AR57" t="e">
        <f>SUMIF(#REF!,$L57,#REF!)</f>
        <v>#REF!</v>
      </c>
      <c r="AS57" t="e">
        <f>SUMIF(#REF!,$L57,#REF!)</f>
        <v>#REF!</v>
      </c>
      <c r="AT57" t="e">
        <f>SUMIF(#REF!,$L57,#REF!)</f>
        <v>#REF!</v>
      </c>
      <c r="AU57" t="e">
        <f>SUMIF(#REF!,$L57,#REF!)</f>
        <v>#REF!</v>
      </c>
      <c r="AV57" t="e">
        <f>SUMIF(#REF!,$L57,#REF!)</f>
        <v>#REF!</v>
      </c>
      <c r="AW57" t="e">
        <f>SUMIF(#REF!,$L57,#REF!)</f>
        <v>#REF!</v>
      </c>
      <c r="AX57" t="e">
        <f>SUMIF(#REF!,$L57,#REF!)</f>
        <v>#REF!</v>
      </c>
      <c r="AY57" t="e">
        <f>SUMIF(#REF!,$L57,#REF!)</f>
        <v>#REF!</v>
      </c>
      <c r="AZ57" t="e">
        <f>SUMIF(#REF!,$L57,#REF!)</f>
        <v>#REF!</v>
      </c>
      <c r="BA57" t="e">
        <f>SUMIF(#REF!,$L57,#REF!)</f>
        <v>#REF!</v>
      </c>
      <c r="BB57" t="e">
        <f>SUMIF(#REF!,$L57,#REF!)</f>
        <v>#REF!</v>
      </c>
      <c r="BC57" t="e">
        <f>SUMIF(#REF!,$L57,#REF!)</f>
        <v>#REF!</v>
      </c>
      <c r="BD57" t="e">
        <f>SUMIF(#REF!,$L57,#REF!)</f>
        <v>#REF!</v>
      </c>
      <c r="BE57" t="e">
        <f>SUMIF(#REF!,$L57,#REF!)</f>
        <v>#REF!</v>
      </c>
      <c r="BF57" t="e">
        <f>SUMIF(#REF!,$L57,#REF!)</f>
        <v>#REF!</v>
      </c>
      <c r="BG57" t="e">
        <f>SUMIF(#REF!,$L57,#REF!)</f>
        <v>#REF!</v>
      </c>
      <c r="BH57" t="e">
        <f>SUMIF(#REF!,$L57,#REF!)</f>
        <v>#REF!</v>
      </c>
      <c r="BI57" t="e">
        <f>SUMIF(#REF!,$L57,#REF!)</f>
        <v>#REF!</v>
      </c>
      <c r="BJ57" t="e">
        <f>SUMIF(#REF!,$L57,#REF!)</f>
        <v>#REF!</v>
      </c>
      <c r="BK57" t="e">
        <f>SUMIF(#REF!,$L57,#REF!)</f>
        <v>#REF!</v>
      </c>
      <c r="BL57" t="e">
        <f>SUMIF(#REF!,$L57,#REF!)</f>
        <v>#REF!</v>
      </c>
      <c r="BM57" t="e">
        <f>SUMIF(#REF!,$L57,#REF!)</f>
        <v>#REF!</v>
      </c>
      <c r="BN57" t="e">
        <f>SUMIF(#REF!,$L57,#REF!)</f>
        <v>#REF!</v>
      </c>
      <c r="BP57" t="s">
        <v>320</v>
      </c>
      <c r="BQ57" t="s">
        <v>54</v>
      </c>
      <c r="BR57" t="s">
        <v>320</v>
      </c>
      <c r="BT57" t="s">
        <v>321</v>
      </c>
    </row>
    <row r="58" spans="1:72">
      <c r="A58" t="s">
        <v>322</v>
      </c>
      <c r="K58" t="s">
        <v>64</v>
      </c>
      <c r="L58" s="126" t="s">
        <v>323</v>
      </c>
      <c r="M58" t="str">
        <f>"非发改切块项目不能编制"&amp;L58</f>
        <v>非发改切块项目不能编制30901房屋建筑物购建</v>
      </c>
      <c r="N58" s="126" t="e">
        <f ca="1">IF(P58&gt;0,COUNTIF($N$1:$N57,"?*")&amp;"、"&amp;M58&amp;"；","")</f>
        <v>#REF!</v>
      </c>
      <c r="P58" s="132" t="e">
        <f ca="1">SUMPRODUCT(Q58:BN58,$Q$112:$BN$112)</f>
        <v>#REF!</v>
      </c>
      <c r="Q58">
        <f>SUMIF(村级组织运转!$A$39:$A$48,$L58,村级组织运转!$D$39:$D$48)</f>
        <v>0</v>
      </c>
      <c r="R58">
        <f>SUMIF(文化传媒教育事务!$A$39:$A$46,$L58,文化传媒教育事务!$D$39:$D$46)</f>
        <v>0</v>
      </c>
      <c r="S58">
        <f>SUMIF(优化营商环境!$A$39:$A$48,$L58,优化营商环境!$D$39:$D$48)</f>
        <v>0</v>
      </c>
      <c r="T58">
        <f>SUMIF(业务往来!$A$39:$A$47,$L58,业务往来!$D$39:$D$47)</f>
        <v>0</v>
      </c>
      <c r="U58">
        <f>SUMIF(农林水事务!$A$39:$A$48,$L58,农林水事务!$D$39:$D$48)</f>
        <v>0</v>
      </c>
      <c r="V58">
        <f>SUMIF(卫生健康事务!$A$39:$A$48,$L58,卫生健康事务!$D$39:$D$48)</f>
        <v>0</v>
      </c>
      <c r="W58">
        <f>SUMIF(社会保障和就业!$A$39:$A$48,$L58,社会保障和就业!$D$39:$D$48)</f>
        <v>0</v>
      </c>
      <c r="X58">
        <f>SUMIF(国防动员!$A$39:$A$48,$L58,国防动员!$D$39:$D$48)</f>
        <v>0</v>
      </c>
      <c r="Y58">
        <f>SUMIF(节能环保!$A$39:$A$48,$L58,节能环保!$D$39:$D$48)</f>
        <v>0</v>
      </c>
      <c r="Z58">
        <f>SUMIF(基层争先创优!$A$39:$A$67,$L58,基层争先创优!$D$39:$D$67)</f>
        <v>0</v>
      </c>
      <c r="AA58">
        <f>SUMIF(灾害防治及应急管理!$A$39:$A$49,$L58,灾害防治及应急管理!$D$39:$D$49)</f>
        <v>0</v>
      </c>
      <c r="AB58">
        <f>SUMIF(脱贫攻坚衔接乡村振兴!$A$39:$A$48,$L58,脱贫攻坚衔接乡村振兴!$D$39:$D$48)</f>
        <v>0</v>
      </c>
      <c r="AC58" t="e">
        <f>SUMIF(#REF!,$L58,#REF!)</f>
        <v>#REF!</v>
      </c>
      <c r="AD58">
        <f>SUMIF(城乡社区支出!$A$39:$A$48,$L58,城乡社区支出!$D$39:$D$48)</f>
        <v>0</v>
      </c>
      <c r="AE58">
        <f>SUMIF(一般公共服务!$A$39:$A$48,$L58,一般公共服务!$D$39:$D$48)</f>
        <v>0</v>
      </c>
      <c r="AF58" t="e">
        <f>SUMIF(#REF!,$L58,#REF!)</f>
        <v>#REF!</v>
      </c>
      <c r="AG58" t="e">
        <f>SUMIF(#REF!,$L58,#REF!)</f>
        <v>#REF!</v>
      </c>
      <c r="AH58" t="e">
        <f>SUMIF(#REF!,$L58,#REF!)</f>
        <v>#REF!</v>
      </c>
      <c r="AI58" t="e">
        <f>SUMIF(#REF!,$L58,#REF!)</f>
        <v>#REF!</v>
      </c>
      <c r="AJ58" t="e">
        <f>SUMIF(#REF!,$L58,#REF!)</f>
        <v>#REF!</v>
      </c>
      <c r="AK58" t="e">
        <f>SUMIF(#REF!,$L58,#REF!)</f>
        <v>#REF!</v>
      </c>
      <c r="AL58" t="e">
        <f>SUMIF(#REF!,$L58,#REF!)</f>
        <v>#REF!</v>
      </c>
      <c r="AM58" t="e">
        <f>SUMIF(#REF!,$L58,#REF!)</f>
        <v>#REF!</v>
      </c>
      <c r="AN58" t="e">
        <f>SUMIF(#REF!,$L58,#REF!)</f>
        <v>#REF!</v>
      </c>
      <c r="AO58" t="e">
        <f>SUMIF(#REF!,$L58,#REF!)</f>
        <v>#REF!</v>
      </c>
      <c r="AP58" t="e">
        <f>SUMIF(#REF!,$L58,#REF!)</f>
        <v>#REF!</v>
      </c>
      <c r="AQ58" t="e">
        <f>SUMIF(#REF!,$L58,#REF!)</f>
        <v>#REF!</v>
      </c>
      <c r="AR58" t="e">
        <f>SUMIF(#REF!,$L58,#REF!)</f>
        <v>#REF!</v>
      </c>
      <c r="AS58" t="e">
        <f>SUMIF(#REF!,$L58,#REF!)</f>
        <v>#REF!</v>
      </c>
      <c r="AT58" t="e">
        <f>SUMIF(#REF!,$L58,#REF!)</f>
        <v>#REF!</v>
      </c>
      <c r="AU58" t="e">
        <f>SUMIF(#REF!,$L58,#REF!)</f>
        <v>#REF!</v>
      </c>
      <c r="AV58" t="e">
        <f>SUMIF(#REF!,$L58,#REF!)</f>
        <v>#REF!</v>
      </c>
      <c r="AW58" t="e">
        <f>SUMIF(#REF!,$L58,#REF!)</f>
        <v>#REF!</v>
      </c>
      <c r="AX58" t="e">
        <f>SUMIF(#REF!,$L58,#REF!)</f>
        <v>#REF!</v>
      </c>
      <c r="AY58" t="e">
        <f>SUMIF(#REF!,$L58,#REF!)</f>
        <v>#REF!</v>
      </c>
      <c r="AZ58" t="e">
        <f>SUMIF(#REF!,$L58,#REF!)</f>
        <v>#REF!</v>
      </c>
      <c r="BA58" t="e">
        <f>SUMIF(#REF!,$L58,#REF!)</f>
        <v>#REF!</v>
      </c>
      <c r="BB58" t="e">
        <f>SUMIF(#REF!,$L58,#REF!)</f>
        <v>#REF!</v>
      </c>
      <c r="BC58" t="e">
        <f>SUMIF(#REF!,$L58,#REF!)</f>
        <v>#REF!</v>
      </c>
      <c r="BD58" t="e">
        <f>SUMIF(#REF!,$L58,#REF!)</f>
        <v>#REF!</v>
      </c>
      <c r="BE58" t="e">
        <f>SUMIF(#REF!,$L58,#REF!)</f>
        <v>#REF!</v>
      </c>
      <c r="BF58" t="e">
        <f>SUMIF(#REF!,$L58,#REF!)</f>
        <v>#REF!</v>
      </c>
      <c r="BG58" t="e">
        <f>SUMIF(#REF!,$L58,#REF!)</f>
        <v>#REF!</v>
      </c>
      <c r="BH58" t="e">
        <f>SUMIF(#REF!,$L58,#REF!)</f>
        <v>#REF!</v>
      </c>
      <c r="BI58" t="e">
        <f>SUMIF(#REF!,$L58,#REF!)</f>
        <v>#REF!</v>
      </c>
      <c r="BJ58" t="e">
        <f>SUMIF(#REF!,$L58,#REF!)</f>
        <v>#REF!</v>
      </c>
      <c r="BK58" t="e">
        <f>SUMIF(#REF!,$L58,#REF!)</f>
        <v>#REF!</v>
      </c>
      <c r="BL58" t="e">
        <f>SUMIF(#REF!,$L58,#REF!)</f>
        <v>#REF!</v>
      </c>
      <c r="BM58" t="e">
        <f>SUMIF(#REF!,$L58,#REF!)</f>
        <v>#REF!</v>
      </c>
      <c r="BN58" t="e">
        <f>SUMIF(#REF!,$L58,#REF!)</f>
        <v>#REF!</v>
      </c>
      <c r="BP58" t="s">
        <v>324</v>
      </c>
      <c r="BQ58" t="s">
        <v>63</v>
      </c>
      <c r="BR58" t="s">
        <v>64</v>
      </c>
      <c r="BT58" t="s">
        <v>325</v>
      </c>
    </row>
    <row r="59" spans="1:72">
      <c r="A59" t="s">
        <v>326</v>
      </c>
      <c r="K59" t="s">
        <v>64</v>
      </c>
      <c r="L59" s="126" t="s">
        <v>327</v>
      </c>
      <c r="M59" t="str">
        <f>"非发改切块项目不能编制"&amp;L59</f>
        <v>非发改切块项目不能编制30902办公设备购置</v>
      </c>
      <c r="N59" s="126" t="e">
        <f ca="1">IF(P59&gt;0,COUNTIF($N$1:$N58,"?*")&amp;"、"&amp;M59&amp;"；","")</f>
        <v>#REF!</v>
      </c>
      <c r="P59" s="132" t="e">
        <f ca="1">SUMPRODUCT(Q59:BN59,$Q$112:$BN$112)</f>
        <v>#REF!</v>
      </c>
      <c r="Q59">
        <f>SUMIF(村级组织运转!$A$39:$A$48,$L59,村级组织运转!$D$39:$D$48)</f>
        <v>0</v>
      </c>
      <c r="R59">
        <f>SUMIF(文化传媒教育事务!$A$39:$A$46,$L59,文化传媒教育事务!$D$39:$D$46)</f>
        <v>0</v>
      </c>
      <c r="S59">
        <f>SUMIF(优化营商环境!$A$39:$A$48,$L59,优化营商环境!$D$39:$D$48)</f>
        <v>0</v>
      </c>
      <c r="T59">
        <f>SUMIF(业务往来!$A$39:$A$47,$L59,业务往来!$D$39:$D$47)</f>
        <v>0</v>
      </c>
      <c r="U59">
        <f>SUMIF(农林水事务!$A$39:$A$48,$L59,农林水事务!$D$39:$D$48)</f>
        <v>0</v>
      </c>
      <c r="V59">
        <f>SUMIF(卫生健康事务!$A$39:$A$48,$L59,卫生健康事务!$D$39:$D$48)</f>
        <v>0</v>
      </c>
      <c r="W59">
        <f>SUMIF(社会保障和就业!$A$39:$A$48,$L59,社会保障和就业!$D$39:$D$48)</f>
        <v>0</v>
      </c>
      <c r="X59">
        <f>SUMIF(国防动员!$A$39:$A$48,$L59,国防动员!$D$39:$D$48)</f>
        <v>0</v>
      </c>
      <c r="Y59">
        <f>SUMIF(节能环保!$A$39:$A$48,$L59,节能环保!$D$39:$D$48)</f>
        <v>0</v>
      </c>
      <c r="Z59">
        <f>SUMIF(基层争先创优!$A$39:$A$67,$L59,基层争先创优!$D$39:$D$67)</f>
        <v>0</v>
      </c>
      <c r="AA59">
        <f>SUMIF(灾害防治及应急管理!$A$39:$A$49,$L59,灾害防治及应急管理!$D$39:$D$49)</f>
        <v>0</v>
      </c>
      <c r="AB59">
        <f>SUMIF(脱贫攻坚衔接乡村振兴!$A$39:$A$48,$L59,脱贫攻坚衔接乡村振兴!$D$39:$D$48)</f>
        <v>0</v>
      </c>
      <c r="AC59" t="e">
        <f>SUMIF(#REF!,$L59,#REF!)</f>
        <v>#REF!</v>
      </c>
      <c r="AD59">
        <f>SUMIF(城乡社区支出!$A$39:$A$48,$L59,城乡社区支出!$D$39:$D$48)</f>
        <v>0</v>
      </c>
      <c r="AE59">
        <f>SUMIF(一般公共服务!$A$39:$A$48,$L59,一般公共服务!$D$39:$D$48)</f>
        <v>0</v>
      </c>
      <c r="AF59" t="e">
        <f>SUMIF(#REF!,$L59,#REF!)</f>
        <v>#REF!</v>
      </c>
      <c r="AG59" t="e">
        <f>SUMIF(#REF!,$L59,#REF!)</f>
        <v>#REF!</v>
      </c>
      <c r="AH59" t="e">
        <f>SUMIF(#REF!,$L59,#REF!)</f>
        <v>#REF!</v>
      </c>
      <c r="AI59" t="e">
        <f>SUMIF(#REF!,$L59,#REF!)</f>
        <v>#REF!</v>
      </c>
      <c r="AJ59" t="e">
        <f>SUMIF(#REF!,$L59,#REF!)</f>
        <v>#REF!</v>
      </c>
      <c r="AK59" t="e">
        <f>SUMIF(#REF!,$L59,#REF!)</f>
        <v>#REF!</v>
      </c>
      <c r="AL59" t="e">
        <f>SUMIF(#REF!,$L59,#REF!)</f>
        <v>#REF!</v>
      </c>
      <c r="AM59" t="e">
        <f>SUMIF(#REF!,$L59,#REF!)</f>
        <v>#REF!</v>
      </c>
      <c r="AN59" t="e">
        <f>SUMIF(#REF!,$L59,#REF!)</f>
        <v>#REF!</v>
      </c>
      <c r="AO59" t="e">
        <f>SUMIF(#REF!,$L59,#REF!)</f>
        <v>#REF!</v>
      </c>
      <c r="AP59" t="e">
        <f>SUMIF(#REF!,$L59,#REF!)</f>
        <v>#REF!</v>
      </c>
      <c r="AQ59" t="e">
        <f>SUMIF(#REF!,$L59,#REF!)</f>
        <v>#REF!</v>
      </c>
      <c r="AR59" t="e">
        <f>SUMIF(#REF!,$L59,#REF!)</f>
        <v>#REF!</v>
      </c>
      <c r="AS59" t="e">
        <f>SUMIF(#REF!,$L59,#REF!)</f>
        <v>#REF!</v>
      </c>
      <c r="AT59" t="e">
        <f>SUMIF(#REF!,$L59,#REF!)</f>
        <v>#REF!</v>
      </c>
      <c r="AU59" t="e">
        <f>SUMIF(#REF!,$L59,#REF!)</f>
        <v>#REF!</v>
      </c>
      <c r="AV59" t="e">
        <f>SUMIF(#REF!,$L59,#REF!)</f>
        <v>#REF!</v>
      </c>
      <c r="AW59" t="e">
        <f>SUMIF(#REF!,$L59,#REF!)</f>
        <v>#REF!</v>
      </c>
      <c r="AX59" t="e">
        <f>SUMIF(#REF!,$L59,#REF!)</f>
        <v>#REF!</v>
      </c>
      <c r="AY59" t="e">
        <f>SUMIF(#REF!,$L59,#REF!)</f>
        <v>#REF!</v>
      </c>
      <c r="AZ59" t="e">
        <f>SUMIF(#REF!,$L59,#REF!)</f>
        <v>#REF!</v>
      </c>
      <c r="BA59" t="e">
        <f>SUMIF(#REF!,$L59,#REF!)</f>
        <v>#REF!</v>
      </c>
      <c r="BB59" t="e">
        <f>SUMIF(#REF!,$L59,#REF!)</f>
        <v>#REF!</v>
      </c>
      <c r="BC59" t="e">
        <f>SUMIF(#REF!,$L59,#REF!)</f>
        <v>#REF!</v>
      </c>
      <c r="BD59" t="e">
        <f>SUMIF(#REF!,$L59,#REF!)</f>
        <v>#REF!</v>
      </c>
      <c r="BE59" t="e">
        <f>SUMIF(#REF!,$L59,#REF!)</f>
        <v>#REF!</v>
      </c>
      <c r="BF59" t="e">
        <f>SUMIF(#REF!,$L59,#REF!)</f>
        <v>#REF!</v>
      </c>
      <c r="BG59" t="e">
        <f>SUMIF(#REF!,$L59,#REF!)</f>
        <v>#REF!</v>
      </c>
      <c r="BH59" t="e">
        <f>SUMIF(#REF!,$L59,#REF!)</f>
        <v>#REF!</v>
      </c>
      <c r="BI59" t="e">
        <f>SUMIF(#REF!,$L59,#REF!)</f>
        <v>#REF!</v>
      </c>
      <c r="BJ59" t="e">
        <f>SUMIF(#REF!,$L59,#REF!)</f>
        <v>#REF!</v>
      </c>
      <c r="BK59" t="e">
        <f>SUMIF(#REF!,$L59,#REF!)</f>
        <v>#REF!</v>
      </c>
      <c r="BL59" t="e">
        <f>SUMIF(#REF!,$L59,#REF!)</f>
        <v>#REF!</v>
      </c>
      <c r="BM59" t="e">
        <f>SUMIF(#REF!,$L59,#REF!)</f>
        <v>#REF!</v>
      </c>
      <c r="BN59" t="e">
        <f>SUMIF(#REF!,$L59,#REF!)</f>
        <v>#REF!</v>
      </c>
      <c r="BP59" t="s">
        <v>328</v>
      </c>
      <c r="BQ59" t="s">
        <v>71</v>
      </c>
      <c r="BR59" t="s">
        <v>328</v>
      </c>
      <c r="BT59" t="s">
        <v>329</v>
      </c>
    </row>
    <row r="60" spans="1:72">
      <c r="A60" t="s">
        <v>330</v>
      </c>
      <c r="K60" t="s">
        <v>64</v>
      </c>
      <c r="L60" s="126" t="s">
        <v>331</v>
      </c>
      <c r="M60" t="str">
        <f t="shared" ref="M60:M69" si="4">"非发改切块项目不能编制"&amp;L60</f>
        <v>非发改切块项目不能编制30903专用设备购置</v>
      </c>
      <c r="N60" s="126" t="e">
        <f ca="1">IF(P60&gt;0,COUNTIF($N$1:$N59,"?*")&amp;"、"&amp;M60&amp;"；","")</f>
        <v>#REF!</v>
      </c>
      <c r="P60" s="132" t="e">
        <f ca="1" t="shared" ref="P60:P69" si="5">SUMPRODUCT(Q60:BN60,$Q$112:$BN$112)</f>
        <v>#REF!</v>
      </c>
      <c r="Q60">
        <f>SUMIF(村级组织运转!$A$39:$A$48,$L60,村级组织运转!$D$39:$D$48)</f>
        <v>0</v>
      </c>
      <c r="R60">
        <f>SUMIF(文化传媒教育事务!$A$39:$A$46,$L60,文化传媒教育事务!$D$39:$D$46)</f>
        <v>0</v>
      </c>
      <c r="S60">
        <f>SUMIF(优化营商环境!$A$39:$A$48,$L60,优化营商环境!$D$39:$D$48)</f>
        <v>0</v>
      </c>
      <c r="T60">
        <f>SUMIF(业务往来!$A$39:$A$47,$L60,业务往来!$D$39:$D$47)</f>
        <v>0</v>
      </c>
      <c r="U60">
        <f>SUMIF(农林水事务!$A$39:$A$48,$L60,农林水事务!$D$39:$D$48)</f>
        <v>0</v>
      </c>
      <c r="V60">
        <f>SUMIF(卫生健康事务!$A$39:$A$48,$L60,卫生健康事务!$D$39:$D$48)</f>
        <v>0</v>
      </c>
      <c r="W60">
        <f>SUMIF(社会保障和就业!$A$39:$A$48,$L60,社会保障和就业!$D$39:$D$48)</f>
        <v>0</v>
      </c>
      <c r="X60">
        <f>SUMIF(国防动员!$A$39:$A$48,$L60,国防动员!$D$39:$D$48)</f>
        <v>0</v>
      </c>
      <c r="Y60">
        <f>SUMIF(节能环保!$A$39:$A$48,$L60,节能环保!$D$39:$D$48)</f>
        <v>0</v>
      </c>
      <c r="Z60">
        <f>SUMIF(基层争先创优!$A$39:$A$67,$L60,基层争先创优!$D$39:$D$67)</f>
        <v>0</v>
      </c>
      <c r="AA60">
        <f>SUMIF(灾害防治及应急管理!$A$39:$A$49,$L60,灾害防治及应急管理!$D$39:$D$49)</f>
        <v>0</v>
      </c>
      <c r="AB60">
        <f>SUMIF(脱贫攻坚衔接乡村振兴!$A$39:$A$48,$L60,脱贫攻坚衔接乡村振兴!$D$39:$D$48)</f>
        <v>0</v>
      </c>
      <c r="AC60" t="e">
        <f>SUMIF(#REF!,$L60,#REF!)</f>
        <v>#REF!</v>
      </c>
      <c r="AD60">
        <f>SUMIF(城乡社区支出!$A$39:$A$48,$L60,城乡社区支出!$D$39:$D$48)</f>
        <v>0</v>
      </c>
      <c r="AE60">
        <f>SUMIF(一般公共服务!$A$39:$A$48,$L60,一般公共服务!$D$39:$D$48)</f>
        <v>0</v>
      </c>
      <c r="AF60" t="e">
        <f>SUMIF(#REF!,$L60,#REF!)</f>
        <v>#REF!</v>
      </c>
      <c r="AG60" t="e">
        <f>SUMIF(#REF!,$L60,#REF!)</f>
        <v>#REF!</v>
      </c>
      <c r="AH60" t="e">
        <f>SUMIF(#REF!,$L60,#REF!)</f>
        <v>#REF!</v>
      </c>
      <c r="AI60" t="e">
        <f>SUMIF(#REF!,$L60,#REF!)</f>
        <v>#REF!</v>
      </c>
      <c r="AJ60" t="e">
        <f>SUMIF(#REF!,$L60,#REF!)</f>
        <v>#REF!</v>
      </c>
      <c r="AK60" t="e">
        <f>SUMIF(#REF!,$L60,#REF!)</f>
        <v>#REF!</v>
      </c>
      <c r="AL60" t="e">
        <f>SUMIF(#REF!,$L60,#REF!)</f>
        <v>#REF!</v>
      </c>
      <c r="AM60" t="e">
        <f>SUMIF(#REF!,$L60,#REF!)</f>
        <v>#REF!</v>
      </c>
      <c r="AN60" t="e">
        <f>SUMIF(#REF!,$L60,#REF!)</f>
        <v>#REF!</v>
      </c>
      <c r="AO60" t="e">
        <f>SUMIF(#REF!,$L60,#REF!)</f>
        <v>#REF!</v>
      </c>
      <c r="AP60" t="e">
        <f>SUMIF(#REF!,$L60,#REF!)</f>
        <v>#REF!</v>
      </c>
      <c r="AQ60" t="e">
        <f>SUMIF(#REF!,$L60,#REF!)</f>
        <v>#REF!</v>
      </c>
      <c r="AR60" t="e">
        <f>SUMIF(#REF!,$L60,#REF!)</f>
        <v>#REF!</v>
      </c>
      <c r="AS60" t="e">
        <f>SUMIF(#REF!,$L60,#REF!)</f>
        <v>#REF!</v>
      </c>
      <c r="AT60" t="e">
        <f>SUMIF(#REF!,$L60,#REF!)</f>
        <v>#REF!</v>
      </c>
      <c r="AU60" t="e">
        <f>SUMIF(#REF!,$L60,#REF!)</f>
        <v>#REF!</v>
      </c>
      <c r="AV60" t="e">
        <f>SUMIF(#REF!,$L60,#REF!)</f>
        <v>#REF!</v>
      </c>
      <c r="AW60" t="e">
        <f>SUMIF(#REF!,$L60,#REF!)</f>
        <v>#REF!</v>
      </c>
      <c r="AX60" t="e">
        <f>SUMIF(#REF!,$L60,#REF!)</f>
        <v>#REF!</v>
      </c>
      <c r="AY60" t="e">
        <f>SUMIF(#REF!,$L60,#REF!)</f>
        <v>#REF!</v>
      </c>
      <c r="AZ60" t="e">
        <f>SUMIF(#REF!,$L60,#REF!)</f>
        <v>#REF!</v>
      </c>
      <c r="BA60" t="e">
        <f>SUMIF(#REF!,$L60,#REF!)</f>
        <v>#REF!</v>
      </c>
      <c r="BB60" t="e">
        <f>SUMIF(#REF!,$L60,#REF!)</f>
        <v>#REF!</v>
      </c>
      <c r="BC60" t="e">
        <f>SUMIF(#REF!,$L60,#REF!)</f>
        <v>#REF!</v>
      </c>
      <c r="BD60" t="e">
        <f>SUMIF(#REF!,$L60,#REF!)</f>
        <v>#REF!</v>
      </c>
      <c r="BE60" t="e">
        <f>SUMIF(#REF!,$L60,#REF!)</f>
        <v>#REF!</v>
      </c>
      <c r="BF60" t="e">
        <f>SUMIF(#REF!,$L60,#REF!)</f>
        <v>#REF!</v>
      </c>
      <c r="BG60" t="e">
        <f>SUMIF(#REF!,$L60,#REF!)</f>
        <v>#REF!</v>
      </c>
      <c r="BH60" t="e">
        <f>SUMIF(#REF!,$L60,#REF!)</f>
        <v>#REF!</v>
      </c>
      <c r="BI60" t="e">
        <f>SUMIF(#REF!,$L60,#REF!)</f>
        <v>#REF!</v>
      </c>
      <c r="BJ60" t="e">
        <f>SUMIF(#REF!,$L60,#REF!)</f>
        <v>#REF!</v>
      </c>
      <c r="BK60" t="e">
        <f>SUMIF(#REF!,$L60,#REF!)</f>
        <v>#REF!</v>
      </c>
      <c r="BL60" t="e">
        <f>SUMIF(#REF!,$L60,#REF!)</f>
        <v>#REF!</v>
      </c>
      <c r="BM60" t="e">
        <f>SUMIF(#REF!,$L60,#REF!)</f>
        <v>#REF!</v>
      </c>
      <c r="BN60" t="e">
        <f>SUMIF(#REF!,$L60,#REF!)</f>
        <v>#REF!</v>
      </c>
      <c r="BP60" t="s">
        <v>332</v>
      </c>
      <c r="BQ60" t="s">
        <v>333</v>
      </c>
      <c r="BR60" t="s">
        <v>64</v>
      </c>
      <c r="BT60" t="s">
        <v>334</v>
      </c>
    </row>
    <row r="61" spans="1:72">
      <c r="A61" t="s">
        <v>335</v>
      </c>
      <c r="K61" t="s">
        <v>64</v>
      </c>
      <c r="L61" s="126" t="s">
        <v>336</v>
      </c>
      <c r="M61" t="str">
        <f t="shared" si="4"/>
        <v>非发改切块项目不能编制30904基础设施建设</v>
      </c>
      <c r="N61" s="126" t="e">
        <f ca="1">IF(P61&gt;0,COUNTIF($N$1:$N60,"?*")&amp;"、"&amp;M61&amp;"；","")</f>
        <v>#REF!</v>
      </c>
      <c r="P61" s="132" t="e">
        <f ca="1" t="shared" si="5"/>
        <v>#REF!</v>
      </c>
      <c r="Q61">
        <f>SUMIF(村级组织运转!$A$39:$A$48,$L61,村级组织运转!$D$39:$D$48)</f>
        <v>0</v>
      </c>
      <c r="R61">
        <f>SUMIF(文化传媒教育事务!$A$39:$A$46,$L61,文化传媒教育事务!$D$39:$D$46)</f>
        <v>0</v>
      </c>
      <c r="S61">
        <f>SUMIF(优化营商环境!$A$39:$A$48,$L61,优化营商环境!$D$39:$D$48)</f>
        <v>0</v>
      </c>
      <c r="T61">
        <f>SUMIF(业务往来!$A$39:$A$47,$L61,业务往来!$D$39:$D$47)</f>
        <v>0</v>
      </c>
      <c r="U61">
        <f>SUMIF(农林水事务!$A$39:$A$48,$L61,农林水事务!$D$39:$D$48)</f>
        <v>0</v>
      </c>
      <c r="V61">
        <f>SUMIF(卫生健康事务!$A$39:$A$48,$L61,卫生健康事务!$D$39:$D$48)</f>
        <v>0</v>
      </c>
      <c r="W61">
        <f>SUMIF(社会保障和就业!$A$39:$A$48,$L61,社会保障和就业!$D$39:$D$48)</f>
        <v>0</v>
      </c>
      <c r="X61">
        <f>SUMIF(国防动员!$A$39:$A$48,$L61,国防动员!$D$39:$D$48)</f>
        <v>0</v>
      </c>
      <c r="Y61">
        <f>SUMIF(节能环保!$A$39:$A$48,$L61,节能环保!$D$39:$D$48)</f>
        <v>0</v>
      </c>
      <c r="Z61">
        <f>SUMIF(基层争先创优!$A$39:$A$67,$L61,基层争先创优!$D$39:$D$67)</f>
        <v>0</v>
      </c>
      <c r="AA61">
        <f>SUMIF(灾害防治及应急管理!$A$39:$A$49,$L61,灾害防治及应急管理!$D$39:$D$49)</f>
        <v>0</v>
      </c>
      <c r="AB61">
        <f>SUMIF(脱贫攻坚衔接乡村振兴!$A$39:$A$48,$L61,脱贫攻坚衔接乡村振兴!$D$39:$D$48)</f>
        <v>0</v>
      </c>
      <c r="AC61" t="e">
        <f>SUMIF(#REF!,$L61,#REF!)</f>
        <v>#REF!</v>
      </c>
      <c r="AD61">
        <f>SUMIF(城乡社区支出!$A$39:$A$48,$L61,城乡社区支出!$D$39:$D$48)</f>
        <v>0</v>
      </c>
      <c r="AE61">
        <f>SUMIF(一般公共服务!$A$39:$A$48,$L61,一般公共服务!$D$39:$D$48)</f>
        <v>0</v>
      </c>
      <c r="AF61" t="e">
        <f>SUMIF(#REF!,$L61,#REF!)</f>
        <v>#REF!</v>
      </c>
      <c r="AG61" t="e">
        <f>SUMIF(#REF!,$L61,#REF!)</f>
        <v>#REF!</v>
      </c>
      <c r="AH61" t="e">
        <f>SUMIF(#REF!,$L61,#REF!)</f>
        <v>#REF!</v>
      </c>
      <c r="AI61" t="e">
        <f>SUMIF(#REF!,$L61,#REF!)</f>
        <v>#REF!</v>
      </c>
      <c r="AJ61" t="e">
        <f>SUMIF(#REF!,$L61,#REF!)</f>
        <v>#REF!</v>
      </c>
      <c r="AK61" t="e">
        <f>SUMIF(#REF!,$L61,#REF!)</f>
        <v>#REF!</v>
      </c>
      <c r="AL61" t="e">
        <f>SUMIF(#REF!,$L61,#REF!)</f>
        <v>#REF!</v>
      </c>
      <c r="AM61" t="e">
        <f>SUMIF(#REF!,$L61,#REF!)</f>
        <v>#REF!</v>
      </c>
      <c r="AN61" t="e">
        <f>SUMIF(#REF!,$L61,#REF!)</f>
        <v>#REF!</v>
      </c>
      <c r="AO61" t="e">
        <f>SUMIF(#REF!,$L61,#REF!)</f>
        <v>#REF!</v>
      </c>
      <c r="AP61" t="e">
        <f>SUMIF(#REF!,$L61,#REF!)</f>
        <v>#REF!</v>
      </c>
      <c r="AQ61" t="e">
        <f>SUMIF(#REF!,$L61,#REF!)</f>
        <v>#REF!</v>
      </c>
      <c r="AR61" t="e">
        <f>SUMIF(#REF!,$L61,#REF!)</f>
        <v>#REF!</v>
      </c>
      <c r="AS61" t="e">
        <f>SUMIF(#REF!,$L61,#REF!)</f>
        <v>#REF!</v>
      </c>
      <c r="AT61" t="e">
        <f>SUMIF(#REF!,$L61,#REF!)</f>
        <v>#REF!</v>
      </c>
      <c r="AU61" t="e">
        <f>SUMIF(#REF!,$L61,#REF!)</f>
        <v>#REF!</v>
      </c>
      <c r="AV61" t="e">
        <f>SUMIF(#REF!,$L61,#REF!)</f>
        <v>#REF!</v>
      </c>
      <c r="AW61" t="e">
        <f>SUMIF(#REF!,$L61,#REF!)</f>
        <v>#REF!</v>
      </c>
      <c r="AX61" t="e">
        <f>SUMIF(#REF!,$L61,#REF!)</f>
        <v>#REF!</v>
      </c>
      <c r="AY61" t="e">
        <f>SUMIF(#REF!,$L61,#REF!)</f>
        <v>#REF!</v>
      </c>
      <c r="AZ61" t="e">
        <f>SUMIF(#REF!,$L61,#REF!)</f>
        <v>#REF!</v>
      </c>
      <c r="BA61" t="e">
        <f>SUMIF(#REF!,$L61,#REF!)</f>
        <v>#REF!</v>
      </c>
      <c r="BB61" t="e">
        <f>SUMIF(#REF!,$L61,#REF!)</f>
        <v>#REF!</v>
      </c>
      <c r="BC61" t="e">
        <f>SUMIF(#REF!,$L61,#REF!)</f>
        <v>#REF!</v>
      </c>
      <c r="BD61" t="e">
        <f>SUMIF(#REF!,$L61,#REF!)</f>
        <v>#REF!</v>
      </c>
      <c r="BE61" t="e">
        <f>SUMIF(#REF!,$L61,#REF!)</f>
        <v>#REF!</v>
      </c>
      <c r="BF61" t="e">
        <f>SUMIF(#REF!,$L61,#REF!)</f>
        <v>#REF!</v>
      </c>
      <c r="BG61" t="e">
        <f>SUMIF(#REF!,$L61,#REF!)</f>
        <v>#REF!</v>
      </c>
      <c r="BH61" t="e">
        <f>SUMIF(#REF!,$L61,#REF!)</f>
        <v>#REF!</v>
      </c>
      <c r="BI61" t="e">
        <f>SUMIF(#REF!,$L61,#REF!)</f>
        <v>#REF!</v>
      </c>
      <c r="BJ61" t="e">
        <f>SUMIF(#REF!,$L61,#REF!)</f>
        <v>#REF!</v>
      </c>
      <c r="BK61" t="e">
        <f>SUMIF(#REF!,$L61,#REF!)</f>
        <v>#REF!</v>
      </c>
      <c r="BL61" t="e">
        <f>SUMIF(#REF!,$L61,#REF!)</f>
        <v>#REF!</v>
      </c>
      <c r="BM61" t="e">
        <f>SUMIF(#REF!,$L61,#REF!)</f>
        <v>#REF!</v>
      </c>
      <c r="BN61" t="e">
        <f>SUMIF(#REF!,$L61,#REF!)</f>
        <v>#REF!</v>
      </c>
      <c r="BP61" t="s">
        <v>337</v>
      </c>
      <c r="BQ61" t="s">
        <v>338</v>
      </c>
      <c r="BR61" t="s">
        <v>64</v>
      </c>
      <c r="BT61" t="s">
        <v>339</v>
      </c>
    </row>
    <row r="62" spans="1:72">
      <c r="A62" t="s">
        <v>340</v>
      </c>
      <c r="K62" t="s">
        <v>64</v>
      </c>
      <c r="L62" s="126" t="s">
        <v>341</v>
      </c>
      <c r="M62" t="str">
        <f t="shared" si="4"/>
        <v>非发改切块项目不能编制30905大型修缮</v>
      </c>
      <c r="N62" s="126" t="e">
        <f ca="1">IF(P62&gt;0,COUNTIF($N$1:$N61,"?*")&amp;"、"&amp;M62&amp;"；","")</f>
        <v>#REF!</v>
      </c>
      <c r="P62" s="132" t="e">
        <f ca="1" t="shared" si="5"/>
        <v>#REF!</v>
      </c>
      <c r="Q62">
        <f>SUMIF(村级组织运转!$A$39:$A$48,$L62,村级组织运转!$D$39:$D$48)</f>
        <v>0</v>
      </c>
      <c r="R62">
        <f>SUMIF(文化传媒教育事务!$A$39:$A$46,$L62,文化传媒教育事务!$D$39:$D$46)</f>
        <v>0</v>
      </c>
      <c r="S62">
        <f>SUMIF(优化营商环境!$A$39:$A$48,$L62,优化营商环境!$D$39:$D$48)</f>
        <v>0</v>
      </c>
      <c r="T62">
        <f>SUMIF(业务往来!$A$39:$A$47,$L62,业务往来!$D$39:$D$47)</f>
        <v>0</v>
      </c>
      <c r="U62">
        <f>SUMIF(农林水事务!$A$39:$A$48,$L62,农林水事务!$D$39:$D$48)</f>
        <v>0</v>
      </c>
      <c r="V62">
        <f>SUMIF(卫生健康事务!$A$39:$A$48,$L62,卫生健康事务!$D$39:$D$48)</f>
        <v>0</v>
      </c>
      <c r="W62">
        <f>SUMIF(社会保障和就业!$A$39:$A$48,$L62,社会保障和就业!$D$39:$D$48)</f>
        <v>0</v>
      </c>
      <c r="X62">
        <f>SUMIF(国防动员!$A$39:$A$48,$L62,国防动员!$D$39:$D$48)</f>
        <v>0</v>
      </c>
      <c r="Y62">
        <f>SUMIF(节能环保!$A$39:$A$48,$L62,节能环保!$D$39:$D$48)</f>
        <v>0</v>
      </c>
      <c r="Z62">
        <f>SUMIF(基层争先创优!$A$39:$A$67,$L62,基层争先创优!$D$39:$D$67)</f>
        <v>0</v>
      </c>
      <c r="AA62">
        <f>SUMIF(灾害防治及应急管理!$A$39:$A$49,$L62,灾害防治及应急管理!$D$39:$D$49)</f>
        <v>0</v>
      </c>
      <c r="AB62">
        <f>SUMIF(脱贫攻坚衔接乡村振兴!$A$39:$A$48,$L62,脱贫攻坚衔接乡村振兴!$D$39:$D$48)</f>
        <v>0</v>
      </c>
      <c r="AC62" t="e">
        <f>SUMIF(#REF!,$L62,#REF!)</f>
        <v>#REF!</v>
      </c>
      <c r="AD62">
        <f>SUMIF(城乡社区支出!$A$39:$A$48,$L62,城乡社区支出!$D$39:$D$48)</f>
        <v>0</v>
      </c>
      <c r="AE62">
        <f>SUMIF(一般公共服务!$A$39:$A$48,$L62,一般公共服务!$D$39:$D$48)</f>
        <v>0</v>
      </c>
      <c r="AF62" t="e">
        <f>SUMIF(#REF!,$L62,#REF!)</f>
        <v>#REF!</v>
      </c>
      <c r="AG62" t="e">
        <f>SUMIF(#REF!,$L62,#REF!)</f>
        <v>#REF!</v>
      </c>
      <c r="AH62" t="e">
        <f>SUMIF(#REF!,$L62,#REF!)</f>
        <v>#REF!</v>
      </c>
      <c r="AI62" t="e">
        <f>SUMIF(#REF!,$L62,#REF!)</f>
        <v>#REF!</v>
      </c>
      <c r="AJ62" t="e">
        <f>SUMIF(#REF!,$L62,#REF!)</f>
        <v>#REF!</v>
      </c>
      <c r="AK62" t="e">
        <f>SUMIF(#REF!,$L62,#REF!)</f>
        <v>#REF!</v>
      </c>
      <c r="AL62" t="e">
        <f>SUMIF(#REF!,$L62,#REF!)</f>
        <v>#REF!</v>
      </c>
      <c r="AM62" t="e">
        <f>SUMIF(#REF!,$L62,#REF!)</f>
        <v>#REF!</v>
      </c>
      <c r="AN62" t="e">
        <f>SUMIF(#REF!,$L62,#REF!)</f>
        <v>#REF!</v>
      </c>
      <c r="AO62" t="e">
        <f>SUMIF(#REF!,$L62,#REF!)</f>
        <v>#REF!</v>
      </c>
      <c r="AP62" t="e">
        <f>SUMIF(#REF!,$L62,#REF!)</f>
        <v>#REF!</v>
      </c>
      <c r="AQ62" t="e">
        <f>SUMIF(#REF!,$L62,#REF!)</f>
        <v>#REF!</v>
      </c>
      <c r="AR62" t="e">
        <f>SUMIF(#REF!,$L62,#REF!)</f>
        <v>#REF!</v>
      </c>
      <c r="AS62" t="e">
        <f>SUMIF(#REF!,$L62,#REF!)</f>
        <v>#REF!</v>
      </c>
      <c r="AT62" t="e">
        <f>SUMIF(#REF!,$L62,#REF!)</f>
        <v>#REF!</v>
      </c>
      <c r="AU62" t="e">
        <f>SUMIF(#REF!,$L62,#REF!)</f>
        <v>#REF!</v>
      </c>
      <c r="AV62" t="e">
        <f>SUMIF(#REF!,$L62,#REF!)</f>
        <v>#REF!</v>
      </c>
      <c r="AW62" t="e">
        <f>SUMIF(#REF!,$L62,#REF!)</f>
        <v>#REF!</v>
      </c>
      <c r="AX62" t="e">
        <f>SUMIF(#REF!,$L62,#REF!)</f>
        <v>#REF!</v>
      </c>
      <c r="AY62" t="e">
        <f>SUMIF(#REF!,$L62,#REF!)</f>
        <v>#REF!</v>
      </c>
      <c r="AZ62" t="e">
        <f>SUMIF(#REF!,$L62,#REF!)</f>
        <v>#REF!</v>
      </c>
      <c r="BA62" t="e">
        <f>SUMIF(#REF!,$L62,#REF!)</f>
        <v>#REF!</v>
      </c>
      <c r="BB62" t="e">
        <f>SUMIF(#REF!,$L62,#REF!)</f>
        <v>#REF!</v>
      </c>
      <c r="BC62" t="e">
        <f>SUMIF(#REF!,$L62,#REF!)</f>
        <v>#REF!</v>
      </c>
      <c r="BD62" t="e">
        <f>SUMIF(#REF!,$L62,#REF!)</f>
        <v>#REF!</v>
      </c>
      <c r="BE62" t="e">
        <f>SUMIF(#REF!,$L62,#REF!)</f>
        <v>#REF!</v>
      </c>
      <c r="BF62" t="e">
        <f>SUMIF(#REF!,$L62,#REF!)</f>
        <v>#REF!</v>
      </c>
      <c r="BG62" t="e">
        <f>SUMIF(#REF!,$L62,#REF!)</f>
        <v>#REF!</v>
      </c>
      <c r="BH62" t="e">
        <f>SUMIF(#REF!,$L62,#REF!)</f>
        <v>#REF!</v>
      </c>
      <c r="BI62" t="e">
        <f>SUMIF(#REF!,$L62,#REF!)</f>
        <v>#REF!</v>
      </c>
      <c r="BJ62" t="e">
        <f>SUMIF(#REF!,$L62,#REF!)</f>
        <v>#REF!</v>
      </c>
      <c r="BK62" t="e">
        <f>SUMIF(#REF!,$L62,#REF!)</f>
        <v>#REF!</v>
      </c>
      <c r="BL62" t="e">
        <f>SUMIF(#REF!,$L62,#REF!)</f>
        <v>#REF!</v>
      </c>
      <c r="BM62" t="e">
        <f>SUMIF(#REF!,$L62,#REF!)</f>
        <v>#REF!</v>
      </c>
      <c r="BN62" t="e">
        <f>SUMIF(#REF!,$L62,#REF!)</f>
        <v>#REF!</v>
      </c>
      <c r="BP62" t="s">
        <v>342</v>
      </c>
      <c r="BQ62" t="s">
        <v>343</v>
      </c>
      <c r="BR62" t="s">
        <v>64</v>
      </c>
      <c r="BT62" t="s">
        <v>344</v>
      </c>
    </row>
    <row r="63" spans="1:72">
      <c r="A63" t="s">
        <v>345</v>
      </c>
      <c r="K63" t="s">
        <v>64</v>
      </c>
      <c r="L63" s="126" t="s">
        <v>346</v>
      </c>
      <c r="M63" t="str">
        <f t="shared" si="4"/>
        <v>非发改切块项目不能编制30906信息网络及软件购置更新</v>
      </c>
      <c r="N63" s="126" t="e">
        <f ca="1">IF(P63&gt;0,COUNTIF($N$1:$N62,"?*")&amp;"、"&amp;M63&amp;"；","")</f>
        <v>#REF!</v>
      </c>
      <c r="P63" s="132" t="e">
        <f ca="1" t="shared" si="5"/>
        <v>#REF!</v>
      </c>
      <c r="Q63">
        <f>SUMIF(村级组织运转!$A$39:$A$48,$L63,村级组织运转!$D$39:$D$48)</f>
        <v>0</v>
      </c>
      <c r="R63">
        <f>SUMIF(文化传媒教育事务!$A$39:$A$46,$L63,文化传媒教育事务!$D$39:$D$46)</f>
        <v>0</v>
      </c>
      <c r="S63">
        <f>SUMIF(优化营商环境!$A$39:$A$48,$L63,优化营商环境!$D$39:$D$48)</f>
        <v>0</v>
      </c>
      <c r="T63">
        <f>SUMIF(业务往来!$A$39:$A$47,$L63,业务往来!$D$39:$D$47)</f>
        <v>0</v>
      </c>
      <c r="U63">
        <f>SUMIF(农林水事务!$A$39:$A$48,$L63,农林水事务!$D$39:$D$48)</f>
        <v>0</v>
      </c>
      <c r="V63">
        <f>SUMIF(卫生健康事务!$A$39:$A$48,$L63,卫生健康事务!$D$39:$D$48)</f>
        <v>0</v>
      </c>
      <c r="W63">
        <f>SUMIF(社会保障和就业!$A$39:$A$48,$L63,社会保障和就业!$D$39:$D$48)</f>
        <v>0</v>
      </c>
      <c r="X63">
        <f>SUMIF(国防动员!$A$39:$A$48,$L63,国防动员!$D$39:$D$48)</f>
        <v>0</v>
      </c>
      <c r="Y63">
        <f>SUMIF(节能环保!$A$39:$A$48,$L63,节能环保!$D$39:$D$48)</f>
        <v>0</v>
      </c>
      <c r="Z63">
        <f>SUMIF(基层争先创优!$A$39:$A$67,$L63,基层争先创优!$D$39:$D$67)</f>
        <v>0</v>
      </c>
      <c r="AA63">
        <f>SUMIF(灾害防治及应急管理!$A$39:$A$49,$L63,灾害防治及应急管理!$D$39:$D$49)</f>
        <v>0</v>
      </c>
      <c r="AB63">
        <f>SUMIF(脱贫攻坚衔接乡村振兴!$A$39:$A$48,$L63,脱贫攻坚衔接乡村振兴!$D$39:$D$48)</f>
        <v>0</v>
      </c>
      <c r="AC63" t="e">
        <f>SUMIF(#REF!,$L63,#REF!)</f>
        <v>#REF!</v>
      </c>
      <c r="AD63">
        <f>SUMIF(城乡社区支出!$A$39:$A$48,$L63,城乡社区支出!$D$39:$D$48)</f>
        <v>0</v>
      </c>
      <c r="AE63">
        <f>SUMIF(一般公共服务!$A$39:$A$48,$L63,一般公共服务!$D$39:$D$48)</f>
        <v>0</v>
      </c>
      <c r="AF63" t="e">
        <f>SUMIF(#REF!,$L63,#REF!)</f>
        <v>#REF!</v>
      </c>
      <c r="AG63" t="e">
        <f>SUMIF(#REF!,$L63,#REF!)</f>
        <v>#REF!</v>
      </c>
      <c r="AH63" t="e">
        <f>SUMIF(#REF!,$L63,#REF!)</f>
        <v>#REF!</v>
      </c>
      <c r="AI63" t="e">
        <f>SUMIF(#REF!,$L63,#REF!)</f>
        <v>#REF!</v>
      </c>
      <c r="AJ63" t="e">
        <f>SUMIF(#REF!,$L63,#REF!)</f>
        <v>#REF!</v>
      </c>
      <c r="AK63" t="e">
        <f>SUMIF(#REF!,$L63,#REF!)</f>
        <v>#REF!</v>
      </c>
      <c r="AL63" t="e">
        <f>SUMIF(#REF!,$L63,#REF!)</f>
        <v>#REF!</v>
      </c>
      <c r="AM63" t="e">
        <f>SUMIF(#REF!,$L63,#REF!)</f>
        <v>#REF!</v>
      </c>
      <c r="AN63" t="e">
        <f>SUMIF(#REF!,$L63,#REF!)</f>
        <v>#REF!</v>
      </c>
      <c r="AO63" t="e">
        <f>SUMIF(#REF!,$L63,#REF!)</f>
        <v>#REF!</v>
      </c>
      <c r="AP63" t="e">
        <f>SUMIF(#REF!,$L63,#REF!)</f>
        <v>#REF!</v>
      </c>
      <c r="AQ63" t="e">
        <f>SUMIF(#REF!,$L63,#REF!)</f>
        <v>#REF!</v>
      </c>
      <c r="AR63" t="e">
        <f>SUMIF(#REF!,$L63,#REF!)</f>
        <v>#REF!</v>
      </c>
      <c r="AS63" t="e">
        <f>SUMIF(#REF!,$L63,#REF!)</f>
        <v>#REF!</v>
      </c>
      <c r="AT63" t="e">
        <f>SUMIF(#REF!,$L63,#REF!)</f>
        <v>#REF!</v>
      </c>
      <c r="AU63" t="e">
        <f>SUMIF(#REF!,$L63,#REF!)</f>
        <v>#REF!</v>
      </c>
      <c r="AV63" t="e">
        <f>SUMIF(#REF!,$L63,#REF!)</f>
        <v>#REF!</v>
      </c>
      <c r="AW63" t="e">
        <f>SUMIF(#REF!,$L63,#REF!)</f>
        <v>#REF!</v>
      </c>
      <c r="AX63" t="e">
        <f>SUMIF(#REF!,$L63,#REF!)</f>
        <v>#REF!</v>
      </c>
      <c r="AY63" t="e">
        <f>SUMIF(#REF!,$L63,#REF!)</f>
        <v>#REF!</v>
      </c>
      <c r="AZ63" t="e">
        <f>SUMIF(#REF!,$L63,#REF!)</f>
        <v>#REF!</v>
      </c>
      <c r="BA63" t="e">
        <f>SUMIF(#REF!,$L63,#REF!)</f>
        <v>#REF!</v>
      </c>
      <c r="BB63" t="e">
        <f>SUMIF(#REF!,$L63,#REF!)</f>
        <v>#REF!</v>
      </c>
      <c r="BC63" t="e">
        <f>SUMIF(#REF!,$L63,#REF!)</f>
        <v>#REF!</v>
      </c>
      <c r="BD63" t="e">
        <f>SUMIF(#REF!,$L63,#REF!)</f>
        <v>#REF!</v>
      </c>
      <c r="BE63" t="e">
        <f>SUMIF(#REF!,$L63,#REF!)</f>
        <v>#REF!</v>
      </c>
      <c r="BF63" t="e">
        <f>SUMIF(#REF!,$L63,#REF!)</f>
        <v>#REF!</v>
      </c>
      <c r="BG63" t="e">
        <f>SUMIF(#REF!,$L63,#REF!)</f>
        <v>#REF!</v>
      </c>
      <c r="BH63" t="e">
        <f>SUMIF(#REF!,$L63,#REF!)</f>
        <v>#REF!</v>
      </c>
      <c r="BI63" t="e">
        <f>SUMIF(#REF!,$L63,#REF!)</f>
        <v>#REF!</v>
      </c>
      <c r="BJ63" t="e">
        <f>SUMIF(#REF!,$L63,#REF!)</f>
        <v>#REF!</v>
      </c>
      <c r="BK63" t="e">
        <f>SUMIF(#REF!,$L63,#REF!)</f>
        <v>#REF!</v>
      </c>
      <c r="BL63" t="e">
        <f>SUMIF(#REF!,$L63,#REF!)</f>
        <v>#REF!</v>
      </c>
      <c r="BM63" t="e">
        <f>SUMIF(#REF!,$L63,#REF!)</f>
        <v>#REF!</v>
      </c>
      <c r="BN63" t="e">
        <f>SUMIF(#REF!,$L63,#REF!)</f>
        <v>#REF!</v>
      </c>
      <c r="BP63" t="s">
        <v>347</v>
      </c>
      <c r="BQ63" t="s">
        <v>348</v>
      </c>
      <c r="BR63" t="s">
        <v>64</v>
      </c>
      <c r="BT63" t="s">
        <v>349</v>
      </c>
    </row>
    <row r="64" spans="1:72">
      <c r="A64" t="s">
        <v>350</v>
      </c>
      <c r="K64" t="s">
        <v>64</v>
      </c>
      <c r="L64" s="126" t="s">
        <v>351</v>
      </c>
      <c r="M64" t="str">
        <f t="shared" si="4"/>
        <v>非发改切块项目不能编制30907物资储备</v>
      </c>
      <c r="N64" s="126" t="e">
        <f ca="1">IF(P64&gt;0,COUNTIF($N$1:$N63,"?*")&amp;"、"&amp;M64&amp;"；","")</f>
        <v>#REF!</v>
      </c>
      <c r="P64" s="132" t="e">
        <f ca="1" t="shared" si="5"/>
        <v>#REF!</v>
      </c>
      <c r="Q64">
        <f>SUMIF(村级组织运转!$A$39:$A$48,$L64,村级组织运转!$D$39:$D$48)</f>
        <v>0</v>
      </c>
      <c r="R64">
        <f>SUMIF(文化传媒教育事务!$A$39:$A$46,$L64,文化传媒教育事务!$D$39:$D$46)</f>
        <v>0</v>
      </c>
      <c r="S64">
        <f>SUMIF(优化营商环境!$A$39:$A$48,$L64,优化营商环境!$D$39:$D$48)</f>
        <v>0</v>
      </c>
      <c r="T64">
        <f>SUMIF(业务往来!$A$39:$A$47,$L64,业务往来!$D$39:$D$47)</f>
        <v>0</v>
      </c>
      <c r="U64">
        <f>SUMIF(农林水事务!$A$39:$A$48,$L64,农林水事务!$D$39:$D$48)</f>
        <v>0</v>
      </c>
      <c r="V64">
        <f>SUMIF(卫生健康事务!$A$39:$A$48,$L64,卫生健康事务!$D$39:$D$48)</f>
        <v>0</v>
      </c>
      <c r="W64">
        <f>SUMIF(社会保障和就业!$A$39:$A$48,$L64,社会保障和就业!$D$39:$D$48)</f>
        <v>0</v>
      </c>
      <c r="X64">
        <f>SUMIF(国防动员!$A$39:$A$48,$L64,国防动员!$D$39:$D$48)</f>
        <v>0</v>
      </c>
      <c r="Y64">
        <f>SUMIF(节能环保!$A$39:$A$48,$L64,节能环保!$D$39:$D$48)</f>
        <v>0</v>
      </c>
      <c r="Z64">
        <f>SUMIF(基层争先创优!$A$39:$A$67,$L64,基层争先创优!$D$39:$D$67)</f>
        <v>0</v>
      </c>
      <c r="AA64">
        <f>SUMIF(灾害防治及应急管理!$A$39:$A$49,$L64,灾害防治及应急管理!$D$39:$D$49)</f>
        <v>0</v>
      </c>
      <c r="AB64">
        <f>SUMIF(脱贫攻坚衔接乡村振兴!$A$39:$A$48,$L64,脱贫攻坚衔接乡村振兴!$D$39:$D$48)</f>
        <v>0</v>
      </c>
      <c r="AC64" t="e">
        <f>SUMIF(#REF!,$L64,#REF!)</f>
        <v>#REF!</v>
      </c>
      <c r="AD64">
        <f>SUMIF(城乡社区支出!$A$39:$A$48,$L64,城乡社区支出!$D$39:$D$48)</f>
        <v>0</v>
      </c>
      <c r="AE64">
        <f>SUMIF(一般公共服务!$A$39:$A$48,$L64,一般公共服务!$D$39:$D$48)</f>
        <v>0</v>
      </c>
      <c r="AF64" t="e">
        <f>SUMIF(#REF!,$L64,#REF!)</f>
        <v>#REF!</v>
      </c>
      <c r="AG64" t="e">
        <f>SUMIF(#REF!,$L64,#REF!)</f>
        <v>#REF!</v>
      </c>
      <c r="AH64" t="e">
        <f>SUMIF(#REF!,$L64,#REF!)</f>
        <v>#REF!</v>
      </c>
      <c r="AI64" t="e">
        <f>SUMIF(#REF!,$L64,#REF!)</f>
        <v>#REF!</v>
      </c>
      <c r="AJ64" t="e">
        <f>SUMIF(#REF!,$L64,#REF!)</f>
        <v>#REF!</v>
      </c>
      <c r="AK64" t="e">
        <f>SUMIF(#REF!,$L64,#REF!)</f>
        <v>#REF!</v>
      </c>
      <c r="AL64" t="e">
        <f>SUMIF(#REF!,$L64,#REF!)</f>
        <v>#REF!</v>
      </c>
      <c r="AM64" t="e">
        <f>SUMIF(#REF!,$L64,#REF!)</f>
        <v>#REF!</v>
      </c>
      <c r="AN64" t="e">
        <f>SUMIF(#REF!,$L64,#REF!)</f>
        <v>#REF!</v>
      </c>
      <c r="AO64" t="e">
        <f>SUMIF(#REF!,$L64,#REF!)</f>
        <v>#REF!</v>
      </c>
      <c r="AP64" t="e">
        <f>SUMIF(#REF!,$L64,#REF!)</f>
        <v>#REF!</v>
      </c>
      <c r="AQ64" t="e">
        <f>SUMIF(#REF!,$L64,#REF!)</f>
        <v>#REF!</v>
      </c>
      <c r="AR64" t="e">
        <f>SUMIF(#REF!,$L64,#REF!)</f>
        <v>#REF!</v>
      </c>
      <c r="AS64" t="e">
        <f>SUMIF(#REF!,$L64,#REF!)</f>
        <v>#REF!</v>
      </c>
      <c r="AT64" t="e">
        <f>SUMIF(#REF!,$L64,#REF!)</f>
        <v>#REF!</v>
      </c>
      <c r="AU64" t="e">
        <f>SUMIF(#REF!,$L64,#REF!)</f>
        <v>#REF!</v>
      </c>
      <c r="AV64" t="e">
        <f>SUMIF(#REF!,$L64,#REF!)</f>
        <v>#REF!</v>
      </c>
      <c r="AW64" t="e">
        <f>SUMIF(#REF!,$L64,#REF!)</f>
        <v>#REF!</v>
      </c>
      <c r="AX64" t="e">
        <f>SUMIF(#REF!,$L64,#REF!)</f>
        <v>#REF!</v>
      </c>
      <c r="AY64" t="e">
        <f>SUMIF(#REF!,$L64,#REF!)</f>
        <v>#REF!</v>
      </c>
      <c r="AZ64" t="e">
        <f>SUMIF(#REF!,$L64,#REF!)</f>
        <v>#REF!</v>
      </c>
      <c r="BA64" t="e">
        <f>SUMIF(#REF!,$L64,#REF!)</f>
        <v>#REF!</v>
      </c>
      <c r="BB64" t="e">
        <f>SUMIF(#REF!,$L64,#REF!)</f>
        <v>#REF!</v>
      </c>
      <c r="BC64" t="e">
        <f>SUMIF(#REF!,$L64,#REF!)</f>
        <v>#REF!</v>
      </c>
      <c r="BD64" t="e">
        <f>SUMIF(#REF!,$L64,#REF!)</f>
        <v>#REF!</v>
      </c>
      <c r="BE64" t="e">
        <f>SUMIF(#REF!,$L64,#REF!)</f>
        <v>#REF!</v>
      </c>
      <c r="BF64" t="e">
        <f>SUMIF(#REF!,$L64,#REF!)</f>
        <v>#REF!</v>
      </c>
      <c r="BG64" t="e">
        <f>SUMIF(#REF!,$L64,#REF!)</f>
        <v>#REF!</v>
      </c>
      <c r="BH64" t="e">
        <f>SUMIF(#REF!,$L64,#REF!)</f>
        <v>#REF!</v>
      </c>
      <c r="BI64" t="e">
        <f>SUMIF(#REF!,$L64,#REF!)</f>
        <v>#REF!</v>
      </c>
      <c r="BJ64" t="e">
        <f>SUMIF(#REF!,$L64,#REF!)</f>
        <v>#REF!</v>
      </c>
      <c r="BK64" t="e">
        <f>SUMIF(#REF!,$L64,#REF!)</f>
        <v>#REF!</v>
      </c>
      <c r="BL64" t="e">
        <f>SUMIF(#REF!,$L64,#REF!)</f>
        <v>#REF!</v>
      </c>
      <c r="BM64" t="e">
        <f>SUMIF(#REF!,$L64,#REF!)</f>
        <v>#REF!</v>
      </c>
      <c r="BN64" t="e">
        <f>SUMIF(#REF!,$L64,#REF!)</f>
        <v>#REF!</v>
      </c>
      <c r="BP64" t="s">
        <v>352</v>
      </c>
      <c r="BQ64" t="s">
        <v>353</v>
      </c>
      <c r="BR64" t="s">
        <v>64</v>
      </c>
      <c r="BT64" t="s">
        <v>354</v>
      </c>
    </row>
    <row r="65" spans="1:72">
      <c r="A65" t="s">
        <v>355</v>
      </c>
      <c r="K65" t="s">
        <v>64</v>
      </c>
      <c r="L65" s="126" t="s">
        <v>356</v>
      </c>
      <c r="M65" t="str">
        <f t="shared" si="4"/>
        <v>非发改切块项目不能编制30913公务用车购置</v>
      </c>
      <c r="N65" s="126" t="e">
        <f ca="1">IF(P65&gt;0,COUNTIF($N$1:$N64,"?*")&amp;"、"&amp;M65&amp;"；","")</f>
        <v>#REF!</v>
      </c>
      <c r="P65" s="132" t="e">
        <f ca="1" t="shared" si="5"/>
        <v>#REF!</v>
      </c>
      <c r="Q65">
        <f>SUMIF(村级组织运转!$A$39:$A$48,$L65,村级组织运转!$D$39:$D$48)</f>
        <v>0</v>
      </c>
      <c r="R65">
        <f>SUMIF(文化传媒教育事务!$A$39:$A$46,$L65,文化传媒教育事务!$D$39:$D$46)</f>
        <v>0</v>
      </c>
      <c r="S65">
        <f>SUMIF(优化营商环境!$A$39:$A$48,$L65,优化营商环境!$D$39:$D$48)</f>
        <v>0</v>
      </c>
      <c r="T65">
        <f>SUMIF(业务往来!$A$39:$A$47,$L65,业务往来!$D$39:$D$47)</f>
        <v>0</v>
      </c>
      <c r="U65">
        <f>SUMIF(农林水事务!$A$39:$A$48,$L65,农林水事务!$D$39:$D$48)</f>
        <v>0</v>
      </c>
      <c r="V65">
        <f>SUMIF(卫生健康事务!$A$39:$A$48,$L65,卫生健康事务!$D$39:$D$48)</f>
        <v>0</v>
      </c>
      <c r="W65">
        <f>SUMIF(社会保障和就业!$A$39:$A$48,$L65,社会保障和就业!$D$39:$D$48)</f>
        <v>0</v>
      </c>
      <c r="X65">
        <f>SUMIF(国防动员!$A$39:$A$48,$L65,国防动员!$D$39:$D$48)</f>
        <v>0</v>
      </c>
      <c r="Y65">
        <f>SUMIF(节能环保!$A$39:$A$48,$L65,节能环保!$D$39:$D$48)</f>
        <v>0</v>
      </c>
      <c r="Z65">
        <f>SUMIF(基层争先创优!$A$39:$A$67,$L65,基层争先创优!$D$39:$D$67)</f>
        <v>0</v>
      </c>
      <c r="AA65">
        <f>SUMIF(灾害防治及应急管理!$A$39:$A$49,$L65,灾害防治及应急管理!$D$39:$D$49)</f>
        <v>0</v>
      </c>
      <c r="AB65">
        <f>SUMIF(脱贫攻坚衔接乡村振兴!$A$39:$A$48,$L65,脱贫攻坚衔接乡村振兴!$D$39:$D$48)</f>
        <v>0</v>
      </c>
      <c r="AC65" t="e">
        <f>SUMIF(#REF!,$L65,#REF!)</f>
        <v>#REF!</v>
      </c>
      <c r="AD65">
        <f>SUMIF(城乡社区支出!$A$39:$A$48,$L65,城乡社区支出!$D$39:$D$48)</f>
        <v>0</v>
      </c>
      <c r="AE65">
        <f>SUMIF(一般公共服务!$A$39:$A$48,$L65,一般公共服务!$D$39:$D$48)</f>
        <v>0</v>
      </c>
      <c r="AF65" t="e">
        <f>SUMIF(#REF!,$L65,#REF!)</f>
        <v>#REF!</v>
      </c>
      <c r="AG65" t="e">
        <f>SUMIF(#REF!,$L65,#REF!)</f>
        <v>#REF!</v>
      </c>
      <c r="AH65" t="e">
        <f>SUMIF(#REF!,$L65,#REF!)</f>
        <v>#REF!</v>
      </c>
      <c r="AI65" t="e">
        <f>SUMIF(#REF!,$L65,#REF!)</f>
        <v>#REF!</v>
      </c>
      <c r="AJ65" t="e">
        <f>SUMIF(#REF!,$L65,#REF!)</f>
        <v>#REF!</v>
      </c>
      <c r="AK65" t="e">
        <f>SUMIF(#REF!,$L65,#REF!)</f>
        <v>#REF!</v>
      </c>
      <c r="AL65" t="e">
        <f>SUMIF(#REF!,$L65,#REF!)</f>
        <v>#REF!</v>
      </c>
      <c r="AM65" t="e">
        <f>SUMIF(#REF!,$L65,#REF!)</f>
        <v>#REF!</v>
      </c>
      <c r="AN65" t="e">
        <f>SUMIF(#REF!,$L65,#REF!)</f>
        <v>#REF!</v>
      </c>
      <c r="AO65" t="e">
        <f>SUMIF(#REF!,$L65,#REF!)</f>
        <v>#REF!</v>
      </c>
      <c r="AP65" t="e">
        <f>SUMIF(#REF!,$L65,#REF!)</f>
        <v>#REF!</v>
      </c>
      <c r="AQ65" t="e">
        <f>SUMIF(#REF!,$L65,#REF!)</f>
        <v>#REF!</v>
      </c>
      <c r="AR65" t="e">
        <f>SUMIF(#REF!,$L65,#REF!)</f>
        <v>#REF!</v>
      </c>
      <c r="AS65" t="e">
        <f>SUMIF(#REF!,$L65,#REF!)</f>
        <v>#REF!</v>
      </c>
      <c r="AT65" t="e">
        <f>SUMIF(#REF!,$L65,#REF!)</f>
        <v>#REF!</v>
      </c>
      <c r="AU65" t="e">
        <f>SUMIF(#REF!,$L65,#REF!)</f>
        <v>#REF!</v>
      </c>
      <c r="AV65" t="e">
        <f>SUMIF(#REF!,$L65,#REF!)</f>
        <v>#REF!</v>
      </c>
      <c r="AW65" t="e">
        <f>SUMIF(#REF!,$L65,#REF!)</f>
        <v>#REF!</v>
      </c>
      <c r="AX65" t="e">
        <f>SUMIF(#REF!,$L65,#REF!)</f>
        <v>#REF!</v>
      </c>
      <c r="AY65" t="e">
        <f>SUMIF(#REF!,$L65,#REF!)</f>
        <v>#REF!</v>
      </c>
      <c r="AZ65" t="e">
        <f>SUMIF(#REF!,$L65,#REF!)</f>
        <v>#REF!</v>
      </c>
      <c r="BA65" t="e">
        <f>SUMIF(#REF!,$L65,#REF!)</f>
        <v>#REF!</v>
      </c>
      <c r="BB65" t="e">
        <f>SUMIF(#REF!,$L65,#REF!)</f>
        <v>#REF!</v>
      </c>
      <c r="BC65" t="e">
        <f>SUMIF(#REF!,$L65,#REF!)</f>
        <v>#REF!</v>
      </c>
      <c r="BD65" t="e">
        <f>SUMIF(#REF!,$L65,#REF!)</f>
        <v>#REF!</v>
      </c>
      <c r="BE65" t="e">
        <f>SUMIF(#REF!,$L65,#REF!)</f>
        <v>#REF!</v>
      </c>
      <c r="BF65" t="e">
        <f>SUMIF(#REF!,$L65,#REF!)</f>
        <v>#REF!</v>
      </c>
      <c r="BG65" t="e">
        <f>SUMIF(#REF!,$L65,#REF!)</f>
        <v>#REF!</v>
      </c>
      <c r="BH65" t="e">
        <f>SUMIF(#REF!,$L65,#REF!)</f>
        <v>#REF!</v>
      </c>
      <c r="BI65" t="e">
        <f>SUMIF(#REF!,$L65,#REF!)</f>
        <v>#REF!</v>
      </c>
      <c r="BJ65" t="e">
        <f>SUMIF(#REF!,$L65,#REF!)</f>
        <v>#REF!</v>
      </c>
      <c r="BK65" t="e">
        <f>SUMIF(#REF!,$L65,#REF!)</f>
        <v>#REF!</v>
      </c>
      <c r="BL65" t="e">
        <f>SUMIF(#REF!,$L65,#REF!)</f>
        <v>#REF!</v>
      </c>
      <c r="BM65" t="e">
        <f>SUMIF(#REF!,$L65,#REF!)</f>
        <v>#REF!</v>
      </c>
      <c r="BN65" t="e">
        <f>SUMIF(#REF!,$L65,#REF!)</f>
        <v>#REF!</v>
      </c>
      <c r="BP65" t="s">
        <v>357</v>
      </c>
      <c r="BQ65" t="s">
        <v>112</v>
      </c>
      <c r="BR65" t="s">
        <v>357</v>
      </c>
      <c r="BT65" t="s">
        <v>358</v>
      </c>
    </row>
    <row r="66" spans="1:72">
      <c r="A66" t="s">
        <v>359</v>
      </c>
      <c r="K66" t="s">
        <v>64</v>
      </c>
      <c r="L66" s="126" t="s">
        <v>360</v>
      </c>
      <c r="M66" t="str">
        <f t="shared" si="4"/>
        <v>非发改切块项目不能编制30919其他交通工具购置</v>
      </c>
      <c r="N66" s="126" t="e">
        <f ca="1">IF(P66&gt;0,COUNTIF($N$1:$N65,"?*")&amp;"、"&amp;M66&amp;"；","")</f>
        <v>#REF!</v>
      </c>
      <c r="P66" s="132" t="e">
        <f ca="1" t="shared" si="5"/>
        <v>#REF!</v>
      </c>
      <c r="Q66">
        <f>SUMIF(村级组织运转!$A$39:$A$48,$L66,村级组织运转!$D$39:$D$48)</f>
        <v>0</v>
      </c>
      <c r="R66">
        <f>SUMIF(文化传媒教育事务!$A$39:$A$46,$L66,文化传媒教育事务!$D$39:$D$46)</f>
        <v>0</v>
      </c>
      <c r="S66">
        <f>SUMIF(优化营商环境!$A$39:$A$48,$L66,优化营商环境!$D$39:$D$48)</f>
        <v>0</v>
      </c>
      <c r="T66">
        <f>SUMIF(业务往来!$A$39:$A$47,$L66,业务往来!$D$39:$D$47)</f>
        <v>0</v>
      </c>
      <c r="U66">
        <f>SUMIF(农林水事务!$A$39:$A$48,$L66,农林水事务!$D$39:$D$48)</f>
        <v>0</v>
      </c>
      <c r="V66">
        <f>SUMIF(卫生健康事务!$A$39:$A$48,$L66,卫生健康事务!$D$39:$D$48)</f>
        <v>0</v>
      </c>
      <c r="W66">
        <f>SUMIF(社会保障和就业!$A$39:$A$48,$L66,社会保障和就业!$D$39:$D$48)</f>
        <v>0</v>
      </c>
      <c r="X66">
        <f>SUMIF(国防动员!$A$39:$A$48,$L66,国防动员!$D$39:$D$48)</f>
        <v>0</v>
      </c>
      <c r="Y66">
        <f>SUMIF(节能环保!$A$39:$A$48,$L66,节能环保!$D$39:$D$48)</f>
        <v>0</v>
      </c>
      <c r="Z66">
        <f>SUMIF(基层争先创优!$A$39:$A$67,$L66,基层争先创优!$D$39:$D$67)</f>
        <v>0</v>
      </c>
      <c r="AA66">
        <f>SUMIF(灾害防治及应急管理!$A$39:$A$49,$L66,灾害防治及应急管理!$D$39:$D$49)</f>
        <v>0</v>
      </c>
      <c r="AB66">
        <f>SUMIF(脱贫攻坚衔接乡村振兴!$A$39:$A$48,$L66,脱贫攻坚衔接乡村振兴!$D$39:$D$48)</f>
        <v>0</v>
      </c>
      <c r="AC66" t="e">
        <f>SUMIF(#REF!,$L66,#REF!)</f>
        <v>#REF!</v>
      </c>
      <c r="AD66">
        <f>SUMIF(城乡社区支出!$A$39:$A$48,$L66,城乡社区支出!$D$39:$D$48)</f>
        <v>0</v>
      </c>
      <c r="AE66">
        <f>SUMIF(一般公共服务!$A$39:$A$48,$L66,一般公共服务!$D$39:$D$48)</f>
        <v>0</v>
      </c>
      <c r="AF66" t="e">
        <f>SUMIF(#REF!,$L66,#REF!)</f>
        <v>#REF!</v>
      </c>
      <c r="AG66" t="e">
        <f>SUMIF(#REF!,$L66,#REF!)</f>
        <v>#REF!</v>
      </c>
      <c r="AH66" t="e">
        <f>SUMIF(#REF!,$L66,#REF!)</f>
        <v>#REF!</v>
      </c>
      <c r="AI66" t="e">
        <f>SUMIF(#REF!,$L66,#REF!)</f>
        <v>#REF!</v>
      </c>
      <c r="AJ66" t="e">
        <f>SUMIF(#REF!,$L66,#REF!)</f>
        <v>#REF!</v>
      </c>
      <c r="AK66" t="e">
        <f>SUMIF(#REF!,$L66,#REF!)</f>
        <v>#REF!</v>
      </c>
      <c r="AL66" t="e">
        <f>SUMIF(#REF!,$L66,#REF!)</f>
        <v>#REF!</v>
      </c>
      <c r="AM66" t="e">
        <f>SUMIF(#REF!,$L66,#REF!)</f>
        <v>#REF!</v>
      </c>
      <c r="AN66" t="e">
        <f>SUMIF(#REF!,$L66,#REF!)</f>
        <v>#REF!</v>
      </c>
      <c r="AO66" t="e">
        <f>SUMIF(#REF!,$L66,#REF!)</f>
        <v>#REF!</v>
      </c>
      <c r="AP66" t="e">
        <f>SUMIF(#REF!,$L66,#REF!)</f>
        <v>#REF!</v>
      </c>
      <c r="AQ66" t="e">
        <f>SUMIF(#REF!,$L66,#REF!)</f>
        <v>#REF!</v>
      </c>
      <c r="AR66" t="e">
        <f>SUMIF(#REF!,$L66,#REF!)</f>
        <v>#REF!</v>
      </c>
      <c r="AS66" t="e">
        <f>SUMIF(#REF!,$L66,#REF!)</f>
        <v>#REF!</v>
      </c>
      <c r="AT66" t="e">
        <f>SUMIF(#REF!,$L66,#REF!)</f>
        <v>#REF!</v>
      </c>
      <c r="AU66" t="e">
        <f>SUMIF(#REF!,$L66,#REF!)</f>
        <v>#REF!</v>
      </c>
      <c r="AV66" t="e">
        <f>SUMIF(#REF!,$L66,#REF!)</f>
        <v>#REF!</v>
      </c>
      <c r="AW66" t="e">
        <f>SUMIF(#REF!,$L66,#REF!)</f>
        <v>#REF!</v>
      </c>
      <c r="AX66" t="e">
        <f>SUMIF(#REF!,$L66,#REF!)</f>
        <v>#REF!</v>
      </c>
      <c r="AY66" t="e">
        <f>SUMIF(#REF!,$L66,#REF!)</f>
        <v>#REF!</v>
      </c>
      <c r="AZ66" t="e">
        <f>SUMIF(#REF!,$L66,#REF!)</f>
        <v>#REF!</v>
      </c>
      <c r="BA66" t="e">
        <f>SUMIF(#REF!,$L66,#REF!)</f>
        <v>#REF!</v>
      </c>
      <c r="BB66" t="e">
        <f>SUMIF(#REF!,$L66,#REF!)</f>
        <v>#REF!</v>
      </c>
      <c r="BC66" t="e">
        <f>SUMIF(#REF!,$L66,#REF!)</f>
        <v>#REF!</v>
      </c>
      <c r="BD66" t="e">
        <f>SUMIF(#REF!,$L66,#REF!)</f>
        <v>#REF!</v>
      </c>
      <c r="BE66" t="e">
        <f>SUMIF(#REF!,$L66,#REF!)</f>
        <v>#REF!</v>
      </c>
      <c r="BF66" t="e">
        <f>SUMIF(#REF!,$L66,#REF!)</f>
        <v>#REF!</v>
      </c>
      <c r="BG66" t="e">
        <f>SUMIF(#REF!,$L66,#REF!)</f>
        <v>#REF!</v>
      </c>
      <c r="BH66" t="e">
        <f>SUMIF(#REF!,$L66,#REF!)</f>
        <v>#REF!</v>
      </c>
      <c r="BI66" t="e">
        <f>SUMIF(#REF!,$L66,#REF!)</f>
        <v>#REF!</v>
      </c>
      <c r="BJ66" t="e">
        <f>SUMIF(#REF!,$L66,#REF!)</f>
        <v>#REF!</v>
      </c>
      <c r="BK66" t="e">
        <f>SUMIF(#REF!,$L66,#REF!)</f>
        <v>#REF!</v>
      </c>
      <c r="BL66" t="e">
        <f>SUMIF(#REF!,$L66,#REF!)</f>
        <v>#REF!</v>
      </c>
      <c r="BM66" t="e">
        <f>SUMIF(#REF!,$L66,#REF!)</f>
        <v>#REF!</v>
      </c>
      <c r="BN66" t="e">
        <f>SUMIF(#REF!,$L66,#REF!)</f>
        <v>#REF!</v>
      </c>
      <c r="BP66" t="s">
        <v>361</v>
      </c>
      <c r="BQ66" t="s">
        <v>362</v>
      </c>
      <c r="BR66" t="s">
        <v>64</v>
      </c>
      <c r="BT66" t="s">
        <v>363</v>
      </c>
    </row>
    <row r="67" spans="1:72">
      <c r="A67" t="s">
        <v>364</v>
      </c>
      <c r="K67" t="s">
        <v>64</v>
      </c>
      <c r="L67" s="126" t="s">
        <v>365</v>
      </c>
      <c r="M67" t="str">
        <f t="shared" si="4"/>
        <v>非发改切块项目不能编制30921文物和陈列品购置</v>
      </c>
      <c r="N67" s="126" t="e">
        <f ca="1">IF(P67&gt;0,COUNTIF($N$1:$N66,"?*")&amp;"、"&amp;M67&amp;"；","")</f>
        <v>#REF!</v>
      </c>
      <c r="P67" s="132" t="e">
        <f ca="1" t="shared" si="5"/>
        <v>#REF!</v>
      </c>
      <c r="Q67">
        <f>SUMIF(村级组织运转!$A$39:$A$48,$L67,村级组织运转!$D$39:$D$48)</f>
        <v>0</v>
      </c>
      <c r="R67">
        <f>SUMIF(文化传媒教育事务!$A$39:$A$46,$L67,文化传媒教育事务!$D$39:$D$46)</f>
        <v>0</v>
      </c>
      <c r="S67">
        <f>SUMIF(优化营商环境!$A$39:$A$48,$L67,优化营商环境!$D$39:$D$48)</f>
        <v>0</v>
      </c>
      <c r="T67">
        <f>SUMIF(业务往来!$A$39:$A$47,$L67,业务往来!$D$39:$D$47)</f>
        <v>0</v>
      </c>
      <c r="U67">
        <f>SUMIF(农林水事务!$A$39:$A$48,$L67,农林水事务!$D$39:$D$48)</f>
        <v>0</v>
      </c>
      <c r="V67">
        <f>SUMIF(卫生健康事务!$A$39:$A$48,$L67,卫生健康事务!$D$39:$D$48)</f>
        <v>0</v>
      </c>
      <c r="W67">
        <f>SUMIF(社会保障和就业!$A$39:$A$48,$L67,社会保障和就业!$D$39:$D$48)</f>
        <v>0</v>
      </c>
      <c r="X67">
        <f>SUMIF(国防动员!$A$39:$A$48,$L67,国防动员!$D$39:$D$48)</f>
        <v>0</v>
      </c>
      <c r="Y67">
        <f>SUMIF(节能环保!$A$39:$A$48,$L67,节能环保!$D$39:$D$48)</f>
        <v>0</v>
      </c>
      <c r="Z67">
        <f>SUMIF(基层争先创优!$A$39:$A$67,$L67,基层争先创优!$D$39:$D$67)</f>
        <v>0</v>
      </c>
      <c r="AA67">
        <f>SUMIF(灾害防治及应急管理!$A$39:$A$49,$L67,灾害防治及应急管理!$D$39:$D$49)</f>
        <v>0</v>
      </c>
      <c r="AB67">
        <f>SUMIF(脱贫攻坚衔接乡村振兴!$A$39:$A$48,$L67,脱贫攻坚衔接乡村振兴!$D$39:$D$48)</f>
        <v>0</v>
      </c>
      <c r="AC67" t="e">
        <f>SUMIF(#REF!,$L67,#REF!)</f>
        <v>#REF!</v>
      </c>
      <c r="AD67">
        <f>SUMIF(城乡社区支出!$A$39:$A$48,$L67,城乡社区支出!$D$39:$D$48)</f>
        <v>0</v>
      </c>
      <c r="AE67">
        <f>SUMIF(一般公共服务!$A$39:$A$48,$L67,一般公共服务!$D$39:$D$48)</f>
        <v>0</v>
      </c>
      <c r="AF67" t="e">
        <f>SUMIF(#REF!,$L67,#REF!)</f>
        <v>#REF!</v>
      </c>
      <c r="AG67" t="e">
        <f>SUMIF(#REF!,$L67,#REF!)</f>
        <v>#REF!</v>
      </c>
      <c r="AH67" t="e">
        <f>SUMIF(#REF!,$L67,#REF!)</f>
        <v>#REF!</v>
      </c>
      <c r="AI67" t="e">
        <f>SUMIF(#REF!,$L67,#REF!)</f>
        <v>#REF!</v>
      </c>
      <c r="AJ67" t="e">
        <f>SUMIF(#REF!,$L67,#REF!)</f>
        <v>#REF!</v>
      </c>
      <c r="AK67" t="e">
        <f>SUMIF(#REF!,$L67,#REF!)</f>
        <v>#REF!</v>
      </c>
      <c r="AL67" t="e">
        <f>SUMIF(#REF!,$L67,#REF!)</f>
        <v>#REF!</v>
      </c>
      <c r="AM67" t="e">
        <f>SUMIF(#REF!,$L67,#REF!)</f>
        <v>#REF!</v>
      </c>
      <c r="AN67" t="e">
        <f>SUMIF(#REF!,$L67,#REF!)</f>
        <v>#REF!</v>
      </c>
      <c r="AO67" t="e">
        <f>SUMIF(#REF!,$L67,#REF!)</f>
        <v>#REF!</v>
      </c>
      <c r="AP67" t="e">
        <f>SUMIF(#REF!,$L67,#REF!)</f>
        <v>#REF!</v>
      </c>
      <c r="AQ67" t="e">
        <f>SUMIF(#REF!,$L67,#REF!)</f>
        <v>#REF!</v>
      </c>
      <c r="AR67" t="e">
        <f>SUMIF(#REF!,$L67,#REF!)</f>
        <v>#REF!</v>
      </c>
      <c r="AS67" t="e">
        <f>SUMIF(#REF!,$L67,#REF!)</f>
        <v>#REF!</v>
      </c>
      <c r="AT67" t="e">
        <f>SUMIF(#REF!,$L67,#REF!)</f>
        <v>#REF!</v>
      </c>
      <c r="AU67" t="e">
        <f>SUMIF(#REF!,$L67,#REF!)</f>
        <v>#REF!</v>
      </c>
      <c r="AV67" t="e">
        <f>SUMIF(#REF!,$L67,#REF!)</f>
        <v>#REF!</v>
      </c>
      <c r="AW67" t="e">
        <f>SUMIF(#REF!,$L67,#REF!)</f>
        <v>#REF!</v>
      </c>
      <c r="AX67" t="e">
        <f>SUMIF(#REF!,$L67,#REF!)</f>
        <v>#REF!</v>
      </c>
      <c r="AY67" t="e">
        <f>SUMIF(#REF!,$L67,#REF!)</f>
        <v>#REF!</v>
      </c>
      <c r="AZ67" t="e">
        <f>SUMIF(#REF!,$L67,#REF!)</f>
        <v>#REF!</v>
      </c>
      <c r="BA67" t="e">
        <f>SUMIF(#REF!,$L67,#REF!)</f>
        <v>#REF!</v>
      </c>
      <c r="BB67" t="e">
        <f>SUMIF(#REF!,$L67,#REF!)</f>
        <v>#REF!</v>
      </c>
      <c r="BC67" t="e">
        <f>SUMIF(#REF!,$L67,#REF!)</f>
        <v>#REF!</v>
      </c>
      <c r="BD67" t="e">
        <f>SUMIF(#REF!,$L67,#REF!)</f>
        <v>#REF!</v>
      </c>
      <c r="BE67" t="e">
        <f>SUMIF(#REF!,$L67,#REF!)</f>
        <v>#REF!</v>
      </c>
      <c r="BF67" t="e">
        <f>SUMIF(#REF!,$L67,#REF!)</f>
        <v>#REF!</v>
      </c>
      <c r="BG67" t="e">
        <f>SUMIF(#REF!,$L67,#REF!)</f>
        <v>#REF!</v>
      </c>
      <c r="BH67" t="e">
        <f>SUMIF(#REF!,$L67,#REF!)</f>
        <v>#REF!</v>
      </c>
      <c r="BI67" t="e">
        <f>SUMIF(#REF!,$L67,#REF!)</f>
        <v>#REF!</v>
      </c>
      <c r="BJ67" t="e">
        <f>SUMIF(#REF!,$L67,#REF!)</f>
        <v>#REF!</v>
      </c>
      <c r="BK67" t="e">
        <f>SUMIF(#REF!,$L67,#REF!)</f>
        <v>#REF!</v>
      </c>
      <c r="BL67" t="e">
        <f>SUMIF(#REF!,$L67,#REF!)</f>
        <v>#REF!</v>
      </c>
      <c r="BM67" t="e">
        <f>SUMIF(#REF!,$L67,#REF!)</f>
        <v>#REF!</v>
      </c>
      <c r="BN67" t="e">
        <f>SUMIF(#REF!,$L67,#REF!)</f>
        <v>#REF!</v>
      </c>
      <c r="BP67" t="s">
        <v>366</v>
      </c>
      <c r="BQ67" t="s">
        <v>367</v>
      </c>
      <c r="BR67" t="s">
        <v>366</v>
      </c>
      <c r="BT67" t="s">
        <v>368</v>
      </c>
    </row>
    <row r="68" spans="1:72">
      <c r="A68" t="s">
        <v>369</v>
      </c>
      <c r="K68" t="s">
        <v>64</v>
      </c>
      <c r="L68" s="126" t="s">
        <v>370</v>
      </c>
      <c r="M68" t="str">
        <f t="shared" si="4"/>
        <v>非发改切块项目不能编制30922无形资产购置</v>
      </c>
      <c r="N68" s="126" t="e">
        <f ca="1">IF(P68&gt;0,COUNTIF($N$1:$N67,"?*")&amp;"、"&amp;M68&amp;"；","")</f>
        <v>#REF!</v>
      </c>
      <c r="P68" s="132" t="e">
        <f ca="1" t="shared" si="5"/>
        <v>#REF!</v>
      </c>
      <c r="Q68">
        <f>SUMIF(村级组织运转!$A$39:$A$48,$L68,村级组织运转!$D$39:$D$48)</f>
        <v>0</v>
      </c>
      <c r="R68">
        <f>SUMIF(文化传媒教育事务!$A$39:$A$46,$L68,文化传媒教育事务!$D$39:$D$46)</f>
        <v>0</v>
      </c>
      <c r="S68">
        <f>SUMIF(优化营商环境!$A$39:$A$48,$L68,优化营商环境!$D$39:$D$48)</f>
        <v>0</v>
      </c>
      <c r="T68">
        <f>SUMIF(业务往来!$A$39:$A$47,$L68,业务往来!$D$39:$D$47)</f>
        <v>0</v>
      </c>
      <c r="U68">
        <f>SUMIF(农林水事务!$A$39:$A$48,$L68,农林水事务!$D$39:$D$48)</f>
        <v>0</v>
      </c>
      <c r="V68">
        <f>SUMIF(卫生健康事务!$A$39:$A$48,$L68,卫生健康事务!$D$39:$D$48)</f>
        <v>0</v>
      </c>
      <c r="W68">
        <f>SUMIF(社会保障和就业!$A$39:$A$48,$L68,社会保障和就业!$D$39:$D$48)</f>
        <v>0</v>
      </c>
      <c r="X68">
        <f>SUMIF(国防动员!$A$39:$A$48,$L68,国防动员!$D$39:$D$48)</f>
        <v>0</v>
      </c>
      <c r="Y68">
        <f>SUMIF(节能环保!$A$39:$A$48,$L68,节能环保!$D$39:$D$48)</f>
        <v>0</v>
      </c>
      <c r="Z68">
        <f>SUMIF(基层争先创优!$A$39:$A$67,$L68,基层争先创优!$D$39:$D$67)</f>
        <v>0</v>
      </c>
      <c r="AA68">
        <f>SUMIF(灾害防治及应急管理!$A$39:$A$49,$L68,灾害防治及应急管理!$D$39:$D$49)</f>
        <v>0</v>
      </c>
      <c r="AB68">
        <f>SUMIF(脱贫攻坚衔接乡村振兴!$A$39:$A$48,$L68,脱贫攻坚衔接乡村振兴!$D$39:$D$48)</f>
        <v>0</v>
      </c>
      <c r="AC68" t="e">
        <f>SUMIF(#REF!,$L68,#REF!)</f>
        <v>#REF!</v>
      </c>
      <c r="AD68">
        <f>SUMIF(城乡社区支出!$A$39:$A$48,$L68,城乡社区支出!$D$39:$D$48)</f>
        <v>0</v>
      </c>
      <c r="AE68">
        <f>SUMIF(一般公共服务!$A$39:$A$48,$L68,一般公共服务!$D$39:$D$48)</f>
        <v>0</v>
      </c>
      <c r="AF68" t="e">
        <f>SUMIF(#REF!,$L68,#REF!)</f>
        <v>#REF!</v>
      </c>
      <c r="AG68" t="e">
        <f>SUMIF(#REF!,$L68,#REF!)</f>
        <v>#REF!</v>
      </c>
      <c r="AH68" t="e">
        <f>SUMIF(#REF!,$L68,#REF!)</f>
        <v>#REF!</v>
      </c>
      <c r="AI68" t="e">
        <f>SUMIF(#REF!,$L68,#REF!)</f>
        <v>#REF!</v>
      </c>
      <c r="AJ68" t="e">
        <f>SUMIF(#REF!,$L68,#REF!)</f>
        <v>#REF!</v>
      </c>
      <c r="AK68" t="e">
        <f>SUMIF(#REF!,$L68,#REF!)</f>
        <v>#REF!</v>
      </c>
      <c r="AL68" t="e">
        <f>SUMIF(#REF!,$L68,#REF!)</f>
        <v>#REF!</v>
      </c>
      <c r="AM68" t="e">
        <f>SUMIF(#REF!,$L68,#REF!)</f>
        <v>#REF!</v>
      </c>
      <c r="AN68" t="e">
        <f>SUMIF(#REF!,$L68,#REF!)</f>
        <v>#REF!</v>
      </c>
      <c r="AO68" t="e">
        <f>SUMIF(#REF!,$L68,#REF!)</f>
        <v>#REF!</v>
      </c>
      <c r="AP68" t="e">
        <f>SUMIF(#REF!,$L68,#REF!)</f>
        <v>#REF!</v>
      </c>
      <c r="AQ68" t="e">
        <f>SUMIF(#REF!,$L68,#REF!)</f>
        <v>#REF!</v>
      </c>
      <c r="AR68" t="e">
        <f>SUMIF(#REF!,$L68,#REF!)</f>
        <v>#REF!</v>
      </c>
      <c r="AS68" t="e">
        <f>SUMIF(#REF!,$L68,#REF!)</f>
        <v>#REF!</v>
      </c>
      <c r="AT68" t="e">
        <f>SUMIF(#REF!,$L68,#REF!)</f>
        <v>#REF!</v>
      </c>
      <c r="AU68" t="e">
        <f>SUMIF(#REF!,$L68,#REF!)</f>
        <v>#REF!</v>
      </c>
      <c r="AV68" t="e">
        <f>SUMIF(#REF!,$L68,#REF!)</f>
        <v>#REF!</v>
      </c>
      <c r="AW68" t="e">
        <f>SUMIF(#REF!,$L68,#REF!)</f>
        <v>#REF!</v>
      </c>
      <c r="AX68" t="e">
        <f>SUMIF(#REF!,$L68,#REF!)</f>
        <v>#REF!</v>
      </c>
      <c r="AY68" t="e">
        <f>SUMIF(#REF!,$L68,#REF!)</f>
        <v>#REF!</v>
      </c>
      <c r="AZ68" t="e">
        <f>SUMIF(#REF!,$L68,#REF!)</f>
        <v>#REF!</v>
      </c>
      <c r="BA68" t="e">
        <f>SUMIF(#REF!,$L68,#REF!)</f>
        <v>#REF!</v>
      </c>
      <c r="BB68" t="e">
        <f>SUMIF(#REF!,$L68,#REF!)</f>
        <v>#REF!</v>
      </c>
      <c r="BC68" t="e">
        <f>SUMIF(#REF!,$L68,#REF!)</f>
        <v>#REF!</v>
      </c>
      <c r="BD68" t="e">
        <f>SUMIF(#REF!,$L68,#REF!)</f>
        <v>#REF!</v>
      </c>
      <c r="BE68" t="e">
        <f>SUMIF(#REF!,$L68,#REF!)</f>
        <v>#REF!</v>
      </c>
      <c r="BF68" t="e">
        <f>SUMIF(#REF!,$L68,#REF!)</f>
        <v>#REF!</v>
      </c>
      <c r="BG68" t="e">
        <f>SUMIF(#REF!,$L68,#REF!)</f>
        <v>#REF!</v>
      </c>
      <c r="BH68" t="e">
        <f>SUMIF(#REF!,$L68,#REF!)</f>
        <v>#REF!</v>
      </c>
      <c r="BI68" t="e">
        <f>SUMIF(#REF!,$L68,#REF!)</f>
        <v>#REF!</v>
      </c>
      <c r="BJ68" t="e">
        <f>SUMIF(#REF!,$L68,#REF!)</f>
        <v>#REF!</v>
      </c>
      <c r="BK68" t="e">
        <f>SUMIF(#REF!,$L68,#REF!)</f>
        <v>#REF!</v>
      </c>
      <c r="BL68" t="e">
        <f>SUMIF(#REF!,$L68,#REF!)</f>
        <v>#REF!</v>
      </c>
      <c r="BM68" t="e">
        <f>SUMIF(#REF!,$L68,#REF!)</f>
        <v>#REF!</v>
      </c>
      <c r="BN68" t="e">
        <f>SUMIF(#REF!,$L68,#REF!)</f>
        <v>#REF!</v>
      </c>
      <c r="BP68" t="s">
        <v>371</v>
      </c>
      <c r="BQ68" t="s">
        <v>54</v>
      </c>
      <c r="BR68" t="s">
        <v>371</v>
      </c>
      <c r="BT68" t="s">
        <v>372</v>
      </c>
    </row>
    <row r="69" spans="1:72">
      <c r="A69" t="s">
        <v>373</v>
      </c>
      <c r="K69" t="s">
        <v>64</v>
      </c>
      <c r="L69" s="126" t="s">
        <v>374</v>
      </c>
      <c r="M69" t="str">
        <f t="shared" si="4"/>
        <v>非发改切块项目不能编制30999其他基本建设支出</v>
      </c>
      <c r="N69" s="126" t="e">
        <f ca="1">IF(P69&gt;0,COUNTIF($N$1:$N68,"?*")&amp;"、"&amp;M69&amp;"；","")</f>
        <v>#REF!</v>
      </c>
      <c r="P69" s="132" t="e">
        <f ca="1" t="shared" si="5"/>
        <v>#REF!</v>
      </c>
      <c r="Q69">
        <f>SUMIF(村级组织运转!$A$39:$A$48,$L69,村级组织运转!$D$39:$D$48)</f>
        <v>0</v>
      </c>
      <c r="R69">
        <f>SUMIF(文化传媒教育事务!$A$39:$A$46,$L69,文化传媒教育事务!$D$39:$D$46)</f>
        <v>0</v>
      </c>
      <c r="S69">
        <f>SUMIF(优化营商环境!$A$39:$A$48,$L69,优化营商环境!$D$39:$D$48)</f>
        <v>0</v>
      </c>
      <c r="T69">
        <f>SUMIF(业务往来!$A$39:$A$47,$L69,业务往来!$D$39:$D$47)</f>
        <v>0</v>
      </c>
      <c r="U69">
        <f>SUMIF(农林水事务!$A$39:$A$48,$L69,农林水事务!$D$39:$D$48)</f>
        <v>0</v>
      </c>
      <c r="V69">
        <f>SUMIF(卫生健康事务!$A$39:$A$48,$L69,卫生健康事务!$D$39:$D$48)</f>
        <v>0</v>
      </c>
      <c r="W69">
        <f>SUMIF(社会保障和就业!$A$39:$A$48,$L69,社会保障和就业!$D$39:$D$48)</f>
        <v>0</v>
      </c>
      <c r="X69">
        <f>SUMIF(国防动员!$A$39:$A$48,$L69,国防动员!$D$39:$D$48)</f>
        <v>0</v>
      </c>
      <c r="Y69">
        <f>SUMIF(节能环保!$A$39:$A$48,$L69,节能环保!$D$39:$D$48)</f>
        <v>0</v>
      </c>
      <c r="Z69">
        <f>SUMIF(基层争先创优!$A$39:$A$67,$L69,基层争先创优!$D$39:$D$67)</f>
        <v>0</v>
      </c>
      <c r="AA69">
        <f>SUMIF(灾害防治及应急管理!$A$39:$A$49,$L69,灾害防治及应急管理!$D$39:$D$49)</f>
        <v>0</v>
      </c>
      <c r="AB69">
        <f>SUMIF(脱贫攻坚衔接乡村振兴!$A$39:$A$48,$L69,脱贫攻坚衔接乡村振兴!$D$39:$D$48)</f>
        <v>0</v>
      </c>
      <c r="AC69" t="e">
        <f>SUMIF(#REF!,$L69,#REF!)</f>
        <v>#REF!</v>
      </c>
      <c r="AD69">
        <f>SUMIF(城乡社区支出!$A$39:$A$48,$L69,城乡社区支出!$D$39:$D$48)</f>
        <v>0</v>
      </c>
      <c r="AE69">
        <f>SUMIF(一般公共服务!$A$39:$A$48,$L69,一般公共服务!$D$39:$D$48)</f>
        <v>0</v>
      </c>
      <c r="AF69" t="e">
        <f>SUMIF(#REF!,$L69,#REF!)</f>
        <v>#REF!</v>
      </c>
      <c r="AG69" t="e">
        <f>SUMIF(#REF!,$L69,#REF!)</f>
        <v>#REF!</v>
      </c>
      <c r="AH69" t="e">
        <f>SUMIF(#REF!,$L69,#REF!)</f>
        <v>#REF!</v>
      </c>
      <c r="AI69" t="e">
        <f>SUMIF(#REF!,$L69,#REF!)</f>
        <v>#REF!</v>
      </c>
      <c r="AJ69" t="e">
        <f>SUMIF(#REF!,$L69,#REF!)</f>
        <v>#REF!</v>
      </c>
      <c r="AK69" t="e">
        <f>SUMIF(#REF!,$L69,#REF!)</f>
        <v>#REF!</v>
      </c>
      <c r="AL69" t="e">
        <f>SUMIF(#REF!,$L69,#REF!)</f>
        <v>#REF!</v>
      </c>
      <c r="AM69" t="e">
        <f>SUMIF(#REF!,$L69,#REF!)</f>
        <v>#REF!</v>
      </c>
      <c r="AN69" t="e">
        <f>SUMIF(#REF!,$L69,#REF!)</f>
        <v>#REF!</v>
      </c>
      <c r="AO69" t="e">
        <f>SUMIF(#REF!,$L69,#REF!)</f>
        <v>#REF!</v>
      </c>
      <c r="AP69" t="e">
        <f>SUMIF(#REF!,$L69,#REF!)</f>
        <v>#REF!</v>
      </c>
      <c r="AQ69" t="e">
        <f>SUMIF(#REF!,$L69,#REF!)</f>
        <v>#REF!</v>
      </c>
      <c r="AR69" t="e">
        <f>SUMIF(#REF!,$L69,#REF!)</f>
        <v>#REF!</v>
      </c>
      <c r="AS69" t="e">
        <f>SUMIF(#REF!,$L69,#REF!)</f>
        <v>#REF!</v>
      </c>
      <c r="AT69" t="e">
        <f>SUMIF(#REF!,$L69,#REF!)</f>
        <v>#REF!</v>
      </c>
      <c r="AU69" t="e">
        <f>SUMIF(#REF!,$L69,#REF!)</f>
        <v>#REF!</v>
      </c>
      <c r="AV69" t="e">
        <f>SUMIF(#REF!,$L69,#REF!)</f>
        <v>#REF!</v>
      </c>
      <c r="AW69" t="e">
        <f>SUMIF(#REF!,$L69,#REF!)</f>
        <v>#REF!</v>
      </c>
      <c r="AX69" t="e">
        <f>SUMIF(#REF!,$L69,#REF!)</f>
        <v>#REF!</v>
      </c>
      <c r="AY69" t="e">
        <f>SUMIF(#REF!,$L69,#REF!)</f>
        <v>#REF!</v>
      </c>
      <c r="AZ69" t="e">
        <f>SUMIF(#REF!,$L69,#REF!)</f>
        <v>#REF!</v>
      </c>
      <c r="BA69" t="e">
        <f>SUMIF(#REF!,$L69,#REF!)</f>
        <v>#REF!</v>
      </c>
      <c r="BB69" t="e">
        <f>SUMIF(#REF!,$L69,#REF!)</f>
        <v>#REF!</v>
      </c>
      <c r="BC69" t="e">
        <f>SUMIF(#REF!,$L69,#REF!)</f>
        <v>#REF!</v>
      </c>
      <c r="BD69" t="e">
        <f>SUMIF(#REF!,$L69,#REF!)</f>
        <v>#REF!</v>
      </c>
      <c r="BE69" t="e">
        <f>SUMIF(#REF!,$L69,#REF!)</f>
        <v>#REF!</v>
      </c>
      <c r="BF69" t="e">
        <f>SUMIF(#REF!,$L69,#REF!)</f>
        <v>#REF!</v>
      </c>
      <c r="BG69" t="e">
        <f>SUMIF(#REF!,$L69,#REF!)</f>
        <v>#REF!</v>
      </c>
      <c r="BH69" t="e">
        <f>SUMIF(#REF!,$L69,#REF!)</f>
        <v>#REF!</v>
      </c>
      <c r="BI69" t="e">
        <f>SUMIF(#REF!,$L69,#REF!)</f>
        <v>#REF!</v>
      </c>
      <c r="BJ69" t="e">
        <f>SUMIF(#REF!,$L69,#REF!)</f>
        <v>#REF!</v>
      </c>
      <c r="BK69" t="e">
        <f>SUMIF(#REF!,$L69,#REF!)</f>
        <v>#REF!</v>
      </c>
      <c r="BL69" t="e">
        <f>SUMIF(#REF!,$L69,#REF!)</f>
        <v>#REF!</v>
      </c>
      <c r="BM69" t="e">
        <f>SUMIF(#REF!,$L69,#REF!)</f>
        <v>#REF!</v>
      </c>
      <c r="BN69" t="e">
        <f>SUMIF(#REF!,$L69,#REF!)</f>
        <v>#REF!</v>
      </c>
      <c r="BP69" t="s">
        <v>375</v>
      </c>
      <c r="BQ69" t="s">
        <v>63</v>
      </c>
      <c r="BR69" t="s">
        <v>64</v>
      </c>
      <c r="BT69" t="s">
        <v>376</v>
      </c>
    </row>
    <row r="70" spans="1:72">
      <c r="A70" t="s">
        <v>377</v>
      </c>
      <c r="K70" t="s">
        <v>64</v>
      </c>
      <c r="L70" s="126" t="s">
        <v>378</v>
      </c>
      <c r="M70" t="str">
        <f t="shared" ref="M70:M85" si="6">"发改切块项目不能编制"&amp;L70</f>
        <v>发改切块项目不能编制31001房屋建筑物购建</v>
      </c>
      <c r="N70" s="126" t="e">
        <f ca="1">IF(P70&gt;0,COUNTIF($N$1:$N69,"?*")&amp;"、"&amp;M70&amp;"；","")</f>
        <v>#REF!</v>
      </c>
      <c r="P70" s="132" t="e">
        <f ca="1" t="shared" ref="P70:P85" si="7">SUMPRODUCT(Q70:BN70,$Q$111:$BN$111)</f>
        <v>#REF!</v>
      </c>
      <c r="Q70">
        <f>SUMIF(村级组织运转!$A$39:$A$48,$L70,村级组织运转!$D$39:$D$48)</f>
        <v>0</v>
      </c>
      <c r="R70">
        <f>SUMIF(文化传媒教育事务!$A$39:$A$46,$L70,文化传媒教育事务!$D$39:$D$46)</f>
        <v>0</v>
      </c>
      <c r="S70">
        <f>SUMIF(优化营商环境!$A$39:$A$48,$L70,优化营商环境!$D$39:$D$48)</f>
        <v>0</v>
      </c>
      <c r="T70">
        <f>SUMIF(业务往来!$A$39:$A$47,$L70,业务往来!$D$39:$D$47)</f>
        <v>0</v>
      </c>
      <c r="U70">
        <f>SUMIF(农林水事务!$A$39:$A$48,$L70,农林水事务!$D$39:$D$48)</f>
        <v>0</v>
      </c>
      <c r="V70">
        <f>SUMIF(卫生健康事务!$A$39:$A$48,$L70,卫生健康事务!$D$39:$D$48)</f>
        <v>0</v>
      </c>
      <c r="W70">
        <f>SUMIF(社会保障和就业!$A$39:$A$48,$L70,社会保障和就业!$D$39:$D$48)</f>
        <v>0</v>
      </c>
      <c r="X70">
        <f>SUMIF(国防动员!$A$39:$A$48,$L70,国防动员!$D$39:$D$48)</f>
        <v>0</v>
      </c>
      <c r="Y70">
        <f>SUMIF(节能环保!$A$39:$A$48,$L70,节能环保!$D$39:$D$48)</f>
        <v>0</v>
      </c>
      <c r="Z70">
        <f>SUMIF(基层争先创优!$A$39:$A$67,$L70,基层争先创优!$D$39:$D$67)</f>
        <v>0</v>
      </c>
      <c r="AA70">
        <f>SUMIF(灾害防治及应急管理!$A$39:$A$49,$L70,灾害防治及应急管理!$D$39:$D$49)</f>
        <v>0</v>
      </c>
      <c r="AB70">
        <f>SUMIF(脱贫攻坚衔接乡村振兴!$A$39:$A$48,$L70,脱贫攻坚衔接乡村振兴!$D$39:$D$48)</f>
        <v>0</v>
      </c>
      <c r="AC70" t="e">
        <f>SUMIF(#REF!,$L70,#REF!)</f>
        <v>#REF!</v>
      </c>
      <c r="AD70">
        <f>SUMIF(城乡社区支出!$A$39:$A$48,$L70,城乡社区支出!$D$39:$D$48)</f>
        <v>0</v>
      </c>
      <c r="AE70">
        <f>SUMIF(一般公共服务!$A$39:$A$48,$L70,一般公共服务!$D$39:$D$48)</f>
        <v>0</v>
      </c>
      <c r="AF70" t="e">
        <f>SUMIF(#REF!,$L70,#REF!)</f>
        <v>#REF!</v>
      </c>
      <c r="AG70" t="e">
        <f>SUMIF(#REF!,$L70,#REF!)</f>
        <v>#REF!</v>
      </c>
      <c r="AH70" t="e">
        <f>SUMIF(#REF!,$L70,#REF!)</f>
        <v>#REF!</v>
      </c>
      <c r="AI70" t="e">
        <f>SUMIF(#REF!,$L70,#REF!)</f>
        <v>#REF!</v>
      </c>
      <c r="AJ70" t="e">
        <f>SUMIF(#REF!,$L70,#REF!)</f>
        <v>#REF!</v>
      </c>
      <c r="AK70" t="e">
        <f>SUMIF(#REF!,$L70,#REF!)</f>
        <v>#REF!</v>
      </c>
      <c r="AL70" t="e">
        <f>SUMIF(#REF!,$L70,#REF!)</f>
        <v>#REF!</v>
      </c>
      <c r="AM70" t="e">
        <f>SUMIF(#REF!,$L70,#REF!)</f>
        <v>#REF!</v>
      </c>
      <c r="AN70" t="e">
        <f>SUMIF(#REF!,$L70,#REF!)</f>
        <v>#REF!</v>
      </c>
      <c r="AO70" t="e">
        <f>SUMIF(#REF!,$L70,#REF!)</f>
        <v>#REF!</v>
      </c>
      <c r="AP70" t="e">
        <f>SUMIF(#REF!,$L70,#REF!)</f>
        <v>#REF!</v>
      </c>
      <c r="AQ70" t="e">
        <f>SUMIF(#REF!,$L70,#REF!)</f>
        <v>#REF!</v>
      </c>
      <c r="AR70" t="e">
        <f>SUMIF(#REF!,$L70,#REF!)</f>
        <v>#REF!</v>
      </c>
      <c r="AS70" t="e">
        <f>SUMIF(#REF!,$L70,#REF!)</f>
        <v>#REF!</v>
      </c>
      <c r="AT70" t="e">
        <f>SUMIF(#REF!,$L70,#REF!)</f>
        <v>#REF!</v>
      </c>
      <c r="AU70" t="e">
        <f>SUMIF(#REF!,$L70,#REF!)</f>
        <v>#REF!</v>
      </c>
      <c r="AV70" t="e">
        <f>SUMIF(#REF!,$L70,#REF!)</f>
        <v>#REF!</v>
      </c>
      <c r="AW70" t="e">
        <f>SUMIF(#REF!,$L70,#REF!)</f>
        <v>#REF!</v>
      </c>
      <c r="AX70" t="e">
        <f>SUMIF(#REF!,$L70,#REF!)</f>
        <v>#REF!</v>
      </c>
      <c r="AY70" t="e">
        <f>SUMIF(#REF!,$L70,#REF!)</f>
        <v>#REF!</v>
      </c>
      <c r="AZ70" t="e">
        <f>SUMIF(#REF!,$L70,#REF!)</f>
        <v>#REF!</v>
      </c>
      <c r="BA70" t="e">
        <f>SUMIF(#REF!,$L70,#REF!)</f>
        <v>#REF!</v>
      </c>
      <c r="BB70" t="e">
        <f>SUMIF(#REF!,$L70,#REF!)</f>
        <v>#REF!</v>
      </c>
      <c r="BC70" t="e">
        <f>SUMIF(#REF!,$L70,#REF!)</f>
        <v>#REF!</v>
      </c>
      <c r="BD70" t="e">
        <f>SUMIF(#REF!,$L70,#REF!)</f>
        <v>#REF!</v>
      </c>
      <c r="BE70" t="e">
        <f>SUMIF(#REF!,$L70,#REF!)</f>
        <v>#REF!</v>
      </c>
      <c r="BF70" t="e">
        <f>SUMIF(#REF!,$L70,#REF!)</f>
        <v>#REF!</v>
      </c>
      <c r="BG70" t="e">
        <f>SUMIF(#REF!,$L70,#REF!)</f>
        <v>#REF!</v>
      </c>
      <c r="BH70" t="e">
        <f>SUMIF(#REF!,$L70,#REF!)</f>
        <v>#REF!</v>
      </c>
      <c r="BI70" t="e">
        <f>SUMIF(#REF!,$L70,#REF!)</f>
        <v>#REF!</v>
      </c>
      <c r="BJ70" t="e">
        <f>SUMIF(#REF!,$L70,#REF!)</f>
        <v>#REF!</v>
      </c>
      <c r="BK70" t="e">
        <f>SUMIF(#REF!,$L70,#REF!)</f>
        <v>#REF!</v>
      </c>
      <c r="BL70" t="e">
        <f>SUMIF(#REF!,$L70,#REF!)</f>
        <v>#REF!</v>
      </c>
      <c r="BM70" t="e">
        <f>SUMIF(#REF!,$L70,#REF!)</f>
        <v>#REF!</v>
      </c>
      <c r="BN70" t="e">
        <f>SUMIF(#REF!,$L70,#REF!)</f>
        <v>#REF!</v>
      </c>
      <c r="BP70" t="s">
        <v>379</v>
      </c>
      <c r="BQ70" t="s">
        <v>71</v>
      </c>
      <c r="BR70" t="s">
        <v>379</v>
      </c>
      <c r="BT70" t="s">
        <v>380</v>
      </c>
    </row>
    <row r="71" spans="1:72">
      <c r="A71" t="s">
        <v>381</v>
      </c>
      <c r="K71" t="s">
        <v>382</v>
      </c>
      <c r="L71" s="126" t="s">
        <v>382</v>
      </c>
      <c r="M71" t="str">
        <f>"项目支出不能编制"&amp;L71</f>
        <v>项目支出不能编制31002办公设备购置</v>
      </c>
      <c r="N71" s="130"/>
      <c r="O71" s="126" t="e">
        <f>IF(P71&gt;0,COUNTIF($O$1:$O70,"?*")&amp;"、"&amp;M71&amp;"；","")</f>
        <v>#REF!</v>
      </c>
      <c r="P71" s="130" t="e">
        <f>SUM(Q71:BN71)</f>
        <v>#REF!</v>
      </c>
      <c r="Q71">
        <f>SUMIF(村级组织运转!$A$39:$A$48,$L71,村级组织运转!$D$39:$D$48)</f>
        <v>0</v>
      </c>
      <c r="R71">
        <f>SUMIF(文化传媒教育事务!$A$39:$A$46,$L71,文化传媒教育事务!$D$39:$D$46)</f>
        <v>0</v>
      </c>
      <c r="S71">
        <f>SUMIF(优化营商环境!$A$39:$A$48,$L71,优化营商环境!$D$39:$D$48)</f>
        <v>0</v>
      </c>
      <c r="T71">
        <f>SUMIF(业务往来!$A$39:$A$47,$L71,业务往来!$D$39:$D$47)</f>
        <v>0</v>
      </c>
      <c r="U71">
        <f>SUMIF(农林水事务!$A$39:$A$48,$L71,农林水事务!$D$39:$D$48)</f>
        <v>0</v>
      </c>
      <c r="V71">
        <f>SUMIF(卫生健康事务!$A$39:$A$48,$L71,卫生健康事务!$D$39:$D$48)</f>
        <v>0</v>
      </c>
      <c r="W71">
        <f>SUMIF(社会保障和就业!$A$39:$A$48,$L71,社会保障和就业!$D$39:$D$48)</f>
        <v>0</v>
      </c>
      <c r="X71">
        <f>SUMIF(国防动员!$A$39:$A$48,$L71,国防动员!$D$39:$D$48)</f>
        <v>0</v>
      </c>
      <c r="Y71">
        <f>SUMIF(节能环保!$A$39:$A$48,$L71,节能环保!$D$39:$D$48)</f>
        <v>0</v>
      </c>
      <c r="Z71">
        <f>SUMIF(基层争先创优!$A$39:$A$67,$L71,基层争先创优!$D$39:$D$67)</f>
        <v>0</v>
      </c>
      <c r="AA71">
        <f>SUMIF(灾害防治及应急管理!$A$39:$A$49,$L71,灾害防治及应急管理!$D$39:$D$49)</f>
        <v>0</v>
      </c>
      <c r="AB71">
        <f>SUMIF(脱贫攻坚衔接乡村振兴!$A$39:$A$48,$L71,脱贫攻坚衔接乡村振兴!$D$39:$D$48)</f>
        <v>0</v>
      </c>
      <c r="AC71" t="e">
        <f>SUMIF(#REF!,$L71,#REF!)</f>
        <v>#REF!</v>
      </c>
      <c r="AD71">
        <f>SUMIF(城乡社区支出!$A$39:$A$48,$L71,城乡社区支出!$D$39:$D$48)</f>
        <v>0</v>
      </c>
      <c r="AE71">
        <f>SUMIF(一般公共服务!$A$39:$A$48,$L71,一般公共服务!$D$39:$D$48)</f>
        <v>0</v>
      </c>
      <c r="AF71" t="e">
        <f>SUMIF(#REF!,$L71,#REF!)</f>
        <v>#REF!</v>
      </c>
      <c r="AG71" t="e">
        <f>SUMIF(#REF!,$L71,#REF!)</f>
        <v>#REF!</v>
      </c>
      <c r="AH71" t="e">
        <f>SUMIF(#REF!,$L71,#REF!)</f>
        <v>#REF!</v>
      </c>
      <c r="AI71" t="e">
        <f>SUMIF(#REF!,$L71,#REF!)</f>
        <v>#REF!</v>
      </c>
      <c r="AJ71" t="e">
        <f>SUMIF(#REF!,$L71,#REF!)</f>
        <v>#REF!</v>
      </c>
      <c r="AK71" t="e">
        <f>SUMIF(#REF!,$L71,#REF!)</f>
        <v>#REF!</v>
      </c>
      <c r="AL71" t="e">
        <f>SUMIF(#REF!,$L71,#REF!)</f>
        <v>#REF!</v>
      </c>
      <c r="AM71" t="e">
        <f>SUMIF(#REF!,$L71,#REF!)</f>
        <v>#REF!</v>
      </c>
      <c r="AN71" t="e">
        <f>SUMIF(#REF!,$L71,#REF!)</f>
        <v>#REF!</v>
      </c>
      <c r="AO71" t="e">
        <f>SUMIF(#REF!,$L71,#REF!)</f>
        <v>#REF!</v>
      </c>
      <c r="AP71" t="e">
        <f>SUMIF(#REF!,$L71,#REF!)</f>
        <v>#REF!</v>
      </c>
      <c r="AQ71" t="e">
        <f>SUMIF(#REF!,$L71,#REF!)</f>
        <v>#REF!</v>
      </c>
      <c r="AR71" t="e">
        <f>SUMIF(#REF!,$L71,#REF!)</f>
        <v>#REF!</v>
      </c>
      <c r="AS71" t="e">
        <f>SUMIF(#REF!,$L71,#REF!)</f>
        <v>#REF!</v>
      </c>
      <c r="AT71" t="e">
        <f>SUMIF(#REF!,$L71,#REF!)</f>
        <v>#REF!</v>
      </c>
      <c r="AU71" t="e">
        <f>SUMIF(#REF!,$L71,#REF!)</f>
        <v>#REF!</v>
      </c>
      <c r="AV71" t="e">
        <f>SUMIF(#REF!,$L71,#REF!)</f>
        <v>#REF!</v>
      </c>
      <c r="AW71" t="e">
        <f>SUMIF(#REF!,$L71,#REF!)</f>
        <v>#REF!</v>
      </c>
      <c r="AX71" t="e">
        <f>SUMIF(#REF!,$L71,#REF!)</f>
        <v>#REF!</v>
      </c>
      <c r="AY71" t="e">
        <f>SUMIF(#REF!,$L71,#REF!)</f>
        <v>#REF!</v>
      </c>
      <c r="AZ71" t="e">
        <f>SUMIF(#REF!,$L71,#REF!)</f>
        <v>#REF!</v>
      </c>
      <c r="BA71" t="e">
        <f>SUMIF(#REF!,$L71,#REF!)</f>
        <v>#REF!</v>
      </c>
      <c r="BB71" t="e">
        <f>SUMIF(#REF!,$L71,#REF!)</f>
        <v>#REF!</v>
      </c>
      <c r="BC71" t="e">
        <f>SUMIF(#REF!,$L71,#REF!)</f>
        <v>#REF!</v>
      </c>
      <c r="BD71" t="e">
        <f>SUMIF(#REF!,$L71,#REF!)</f>
        <v>#REF!</v>
      </c>
      <c r="BE71" t="e">
        <f>SUMIF(#REF!,$L71,#REF!)</f>
        <v>#REF!</v>
      </c>
      <c r="BF71" t="e">
        <f>SUMIF(#REF!,$L71,#REF!)</f>
        <v>#REF!</v>
      </c>
      <c r="BG71" t="e">
        <f>SUMIF(#REF!,$L71,#REF!)</f>
        <v>#REF!</v>
      </c>
      <c r="BH71" t="e">
        <f>SUMIF(#REF!,$L71,#REF!)</f>
        <v>#REF!</v>
      </c>
      <c r="BI71" t="e">
        <f>SUMIF(#REF!,$L71,#REF!)</f>
        <v>#REF!</v>
      </c>
      <c r="BJ71" t="e">
        <f>SUMIF(#REF!,$L71,#REF!)</f>
        <v>#REF!</v>
      </c>
      <c r="BK71" t="e">
        <f>SUMIF(#REF!,$L71,#REF!)</f>
        <v>#REF!</v>
      </c>
      <c r="BL71" t="e">
        <f>SUMIF(#REF!,$L71,#REF!)</f>
        <v>#REF!</v>
      </c>
      <c r="BM71" t="e">
        <f>SUMIF(#REF!,$L71,#REF!)</f>
        <v>#REF!</v>
      </c>
      <c r="BN71" t="e">
        <f>SUMIF(#REF!,$L71,#REF!)</f>
        <v>#REF!</v>
      </c>
      <c r="BP71" t="s">
        <v>383</v>
      </c>
      <c r="BQ71" t="s">
        <v>348</v>
      </c>
      <c r="BR71" t="s">
        <v>64</v>
      </c>
      <c r="BT71" t="s">
        <v>384</v>
      </c>
    </row>
    <row r="72" spans="1:72">
      <c r="A72" t="s">
        <v>385</v>
      </c>
      <c r="K72" t="s">
        <v>64</v>
      </c>
      <c r="L72" s="126" t="s">
        <v>386</v>
      </c>
      <c r="M72" t="str">
        <f t="shared" si="6"/>
        <v>发改切块项目不能编制31003专用设备购置</v>
      </c>
      <c r="N72" s="126" t="e">
        <f ca="1">IF(P72&gt;0,COUNTIF($N$1:$N71,"?*")&amp;"、"&amp;M72&amp;"；","")</f>
        <v>#REF!</v>
      </c>
      <c r="P72" s="132" t="e">
        <f ca="1" t="shared" si="7"/>
        <v>#REF!</v>
      </c>
      <c r="Q72">
        <f>SUMIF(村级组织运转!$A$39:$A$48,$L72,村级组织运转!$D$39:$D$48)</f>
        <v>0</v>
      </c>
      <c r="R72">
        <f>SUMIF(文化传媒教育事务!$A$39:$A$46,$L72,文化传媒教育事务!$D$39:$D$46)</f>
        <v>0</v>
      </c>
      <c r="S72">
        <f>SUMIF(优化营商环境!$A$39:$A$48,$L72,优化营商环境!$D$39:$D$48)</f>
        <v>0</v>
      </c>
      <c r="T72">
        <f>SUMIF(业务往来!$A$39:$A$47,$L72,业务往来!$D$39:$D$47)</f>
        <v>0</v>
      </c>
      <c r="U72">
        <f>SUMIF(农林水事务!$A$39:$A$48,$L72,农林水事务!$D$39:$D$48)</f>
        <v>0</v>
      </c>
      <c r="V72">
        <f>SUMIF(卫生健康事务!$A$39:$A$48,$L72,卫生健康事务!$D$39:$D$48)</f>
        <v>0</v>
      </c>
      <c r="W72">
        <f>SUMIF(社会保障和就业!$A$39:$A$48,$L72,社会保障和就业!$D$39:$D$48)</f>
        <v>0</v>
      </c>
      <c r="X72">
        <f>SUMIF(国防动员!$A$39:$A$48,$L72,国防动员!$D$39:$D$48)</f>
        <v>0</v>
      </c>
      <c r="Y72">
        <f>SUMIF(节能环保!$A$39:$A$48,$L72,节能环保!$D$39:$D$48)</f>
        <v>0</v>
      </c>
      <c r="Z72">
        <f>SUMIF(基层争先创优!$A$39:$A$67,$L72,基层争先创优!$D$39:$D$67)</f>
        <v>0</v>
      </c>
      <c r="AA72">
        <f>SUMIF(灾害防治及应急管理!$A$39:$A$49,$L72,灾害防治及应急管理!$D$39:$D$49)</f>
        <v>0</v>
      </c>
      <c r="AB72">
        <f>SUMIF(脱贫攻坚衔接乡村振兴!$A$39:$A$48,$L72,脱贫攻坚衔接乡村振兴!$D$39:$D$48)</f>
        <v>0</v>
      </c>
      <c r="AC72" t="e">
        <f>SUMIF(#REF!,$L72,#REF!)</f>
        <v>#REF!</v>
      </c>
      <c r="AD72">
        <f>SUMIF(城乡社区支出!$A$39:$A$48,$L72,城乡社区支出!$D$39:$D$48)</f>
        <v>0</v>
      </c>
      <c r="AE72">
        <f>SUMIF(一般公共服务!$A$39:$A$48,$L72,一般公共服务!$D$39:$D$48)</f>
        <v>0</v>
      </c>
      <c r="AF72" t="e">
        <f>SUMIF(#REF!,$L72,#REF!)</f>
        <v>#REF!</v>
      </c>
      <c r="AG72" t="e">
        <f>SUMIF(#REF!,$L72,#REF!)</f>
        <v>#REF!</v>
      </c>
      <c r="AH72" t="e">
        <f>SUMIF(#REF!,$L72,#REF!)</f>
        <v>#REF!</v>
      </c>
      <c r="AI72" t="e">
        <f>SUMIF(#REF!,$L72,#REF!)</f>
        <v>#REF!</v>
      </c>
      <c r="AJ72" t="e">
        <f>SUMIF(#REF!,$L72,#REF!)</f>
        <v>#REF!</v>
      </c>
      <c r="AK72" t="e">
        <f>SUMIF(#REF!,$L72,#REF!)</f>
        <v>#REF!</v>
      </c>
      <c r="AL72" t="e">
        <f>SUMIF(#REF!,$L72,#REF!)</f>
        <v>#REF!</v>
      </c>
      <c r="AM72" t="e">
        <f>SUMIF(#REF!,$L72,#REF!)</f>
        <v>#REF!</v>
      </c>
      <c r="AN72" t="e">
        <f>SUMIF(#REF!,$L72,#REF!)</f>
        <v>#REF!</v>
      </c>
      <c r="AO72" t="e">
        <f>SUMIF(#REF!,$L72,#REF!)</f>
        <v>#REF!</v>
      </c>
      <c r="AP72" t="e">
        <f>SUMIF(#REF!,$L72,#REF!)</f>
        <v>#REF!</v>
      </c>
      <c r="AQ72" t="e">
        <f>SUMIF(#REF!,$L72,#REF!)</f>
        <v>#REF!</v>
      </c>
      <c r="AR72" t="e">
        <f>SUMIF(#REF!,$L72,#REF!)</f>
        <v>#REF!</v>
      </c>
      <c r="AS72" t="e">
        <f>SUMIF(#REF!,$L72,#REF!)</f>
        <v>#REF!</v>
      </c>
      <c r="AT72" t="e">
        <f>SUMIF(#REF!,$L72,#REF!)</f>
        <v>#REF!</v>
      </c>
      <c r="AU72" t="e">
        <f>SUMIF(#REF!,$L72,#REF!)</f>
        <v>#REF!</v>
      </c>
      <c r="AV72" t="e">
        <f>SUMIF(#REF!,$L72,#REF!)</f>
        <v>#REF!</v>
      </c>
      <c r="AW72" t="e">
        <f>SUMIF(#REF!,$L72,#REF!)</f>
        <v>#REF!</v>
      </c>
      <c r="AX72" t="e">
        <f>SUMIF(#REF!,$L72,#REF!)</f>
        <v>#REF!</v>
      </c>
      <c r="AY72" t="e">
        <f>SUMIF(#REF!,$L72,#REF!)</f>
        <v>#REF!</v>
      </c>
      <c r="AZ72" t="e">
        <f>SUMIF(#REF!,$L72,#REF!)</f>
        <v>#REF!</v>
      </c>
      <c r="BA72" t="e">
        <f>SUMIF(#REF!,$L72,#REF!)</f>
        <v>#REF!</v>
      </c>
      <c r="BB72" t="e">
        <f>SUMIF(#REF!,$L72,#REF!)</f>
        <v>#REF!</v>
      </c>
      <c r="BC72" t="e">
        <f>SUMIF(#REF!,$L72,#REF!)</f>
        <v>#REF!</v>
      </c>
      <c r="BD72" t="e">
        <f>SUMIF(#REF!,$L72,#REF!)</f>
        <v>#REF!</v>
      </c>
      <c r="BE72" t="e">
        <f>SUMIF(#REF!,$L72,#REF!)</f>
        <v>#REF!</v>
      </c>
      <c r="BF72" t="e">
        <f>SUMIF(#REF!,$L72,#REF!)</f>
        <v>#REF!</v>
      </c>
      <c r="BG72" t="e">
        <f>SUMIF(#REF!,$L72,#REF!)</f>
        <v>#REF!</v>
      </c>
      <c r="BH72" t="e">
        <f>SUMIF(#REF!,$L72,#REF!)</f>
        <v>#REF!</v>
      </c>
      <c r="BI72" t="e">
        <f>SUMIF(#REF!,$L72,#REF!)</f>
        <v>#REF!</v>
      </c>
      <c r="BJ72" t="e">
        <f>SUMIF(#REF!,$L72,#REF!)</f>
        <v>#REF!</v>
      </c>
      <c r="BK72" t="e">
        <f>SUMIF(#REF!,$L72,#REF!)</f>
        <v>#REF!</v>
      </c>
      <c r="BL72" t="e">
        <f>SUMIF(#REF!,$L72,#REF!)</f>
        <v>#REF!</v>
      </c>
      <c r="BM72" t="e">
        <f>SUMIF(#REF!,$L72,#REF!)</f>
        <v>#REF!</v>
      </c>
      <c r="BN72" t="e">
        <f>SUMIF(#REF!,$L72,#REF!)</f>
        <v>#REF!</v>
      </c>
      <c r="BP72" t="s">
        <v>387</v>
      </c>
      <c r="BQ72" t="s">
        <v>388</v>
      </c>
      <c r="BR72" t="s">
        <v>64</v>
      </c>
      <c r="BT72" t="s">
        <v>389</v>
      </c>
    </row>
    <row r="73" spans="1:72">
      <c r="A73" t="s">
        <v>390</v>
      </c>
      <c r="K73" t="s">
        <v>64</v>
      </c>
      <c r="L73" s="126" t="s">
        <v>391</v>
      </c>
      <c r="M73" t="str">
        <f t="shared" si="6"/>
        <v>发改切块项目不能编制31004基础设施建设</v>
      </c>
      <c r="N73" s="126" t="e">
        <f ca="1">IF(P73&gt;0,COUNTIF($N$1:$N72,"?*")&amp;"、"&amp;M73&amp;"；","")</f>
        <v>#REF!</v>
      </c>
      <c r="P73" s="132" t="e">
        <f ca="1" t="shared" si="7"/>
        <v>#REF!</v>
      </c>
      <c r="Q73">
        <f>SUMIF(村级组织运转!$A$39:$A$48,$L73,村级组织运转!$D$39:$D$48)</f>
        <v>0</v>
      </c>
      <c r="R73">
        <f>SUMIF(文化传媒教育事务!$A$39:$A$46,$L73,文化传媒教育事务!$D$39:$D$46)</f>
        <v>0</v>
      </c>
      <c r="S73">
        <f>SUMIF(优化营商环境!$A$39:$A$48,$L73,优化营商环境!$D$39:$D$48)</f>
        <v>0</v>
      </c>
      <c r="T73">
        <f>SUMIF(业务往来!$A$39:$A$47,$L73,业务往来!$D$39:$D$47)</f>
        <v>0</v>
      </c>
      <c r="U73">
        <f>SUMIF(农林水事务!$A$39:$A$48,$L73,农林水事务!$D$39:$D$48)</f>
        <v>374500</v>
      </c>
      <c r="V73">
        <f>SUMIF(卫生健康事务!$A$39:$A$48,$L73,卫生健康事务!$D$39:$D$48)</f>
        <v>0</v>
      </c>
      <c r="W73">
        <f>SUMIF(社会保障和就业!$A$39:$A$48,$L73,社会保障和就业!$D$39:$D$48)</f>
        <v>0</v>
      </c>
      <c r="X73">
        <f>SUMIF(国防动员!$A$39:$A$48,$L73,国防动员!$D$39:$D$48)</f>
        <v>0</v>
      </c>
      <c r="Y73">
        <f>SUMIF(节能环保!$A$39:$A$48,$L73,节能环保!$D$39:$D$48)</f>
        <v>0</v>
      </c>
      <c r="Z73">
        <f>SUMIF(基层争先创优!$A$39:$A$67,$L73,基层争先创优!$D$39:$D$67)</f>
        <v>0</v>
      </c>
      <c r="AA73">
        <f>SUMIF(灾害防治及应急管理!$A$39:$A$49,$L73,灾害防治及应急管理!$D$39:$D$49)</f>
        <v>0</v>
      </c>
      <c r="AB73">
        <f>SUMIF(脱贫攻坚衔接乡村振兴!$A$39:$A$48,$L73,脱贫攻坚衔接乡村振兴!$D$39:$D$48)</f>
        <v>0</v>
      </c>
      <c r="AC73" t="e">
        <f>SUMIF(#REF!,$L73,#REF!)</f>
        <v>#REF!</v>
      </c>
      <c r="AD73">
        <f>SUMIF(城乡社区支出!$A$39:$A$48,$L73,城乡社区支出!$D$39:$D$48)</f>
        <v>0</v>
      </c>
      <c r="AE73">
        <f>SUMIF(一般公共服务!$A$39:$A$48,$L73,一般公共服务!$D$39:$D$48)</f>
        <v>0</v>
      </c>
      <c r="AF73" t="e">
        <f>SUMIF(#REF!,$L73,#REF!)</f>
        <v>#REF!</v>
      </c>
      <c r="AG73" t="e">
        <f>SUMIF(#REF!,$L73,#REF!)</f>
        <v>#REF!</v>
      </c>
      <c r="AH73" t="e">
        <f>SUMIF(#REF!,$L73,#REF!)</f>
        <v>#REF!</v>
      </c>
      <c r="AI73" t="e">
        <f>SUMIF(#REF!,$L73,#REF!)</f>
        <v>#REF!</v>
      </c>
      <c r="AJ73" t="e">
        <f>SUMIF(#REF!,$L73,#REF!)</f>
        <v>#REF!</v>
      </c>
      <c r="AK73" t="e">
        <f>SUMIF(#REF!,$L73,#REF!)</f>
        <v>#REF!</v>
      </c>
      <c r="AL73" t="e">
        <f>SUMIF(#REF!,$L73,#REF!)</f>
        <v>#REF!</v>
      </c>
      <c r="AM73" t="e">
        <f>SUMIF(#REF!,$L73,#REF!)</f>
        <v>#REF!</v>
      </c>
      <c r="AN73" t="e">
        <f>SUMIF(#REF!,$L73,#REF!)</f>
        <v>#REF!</v>
      </c>
      <c r="AO73" t="e">
        <f>SUMIF(#REF!,$L73,#REF!)</f>
        <v>#REF!</v>
      </c>
      <c r="AP73" t="e">
        <f>SUMIF(#REF!,$L73,#REF!)</f>
        <v>#REF!</v>
      </c>
      <c r="AQ73" t="e">
        <f>SUMIF(#REF!,$L73,#REF!)</f>
        <v>#REF!</v>
      </c>
      <c r="AR73" t="e">
        <f>SUMIF(#REF!,$L73,#REF!)</f>
        <v>#REF!</v>
      </c>
      <c r="AS73" t="e">
        <f>SUMIF(#REF!,$L73,#REF!)</f>
        <v>#REF!</v>
      </c>
      <c r="AT73" t="e">
        <f>SUMIF(#REF!,$L73,#REF!)</f>
        <v>#REF!</v>
      </c>
      <c r="AU73" t="e">
        <f>SUMIF(#REF!,$L73,#REF!)</f>
        <v>#REF!</v>
      </c>
      <c r="AV73" t="e">
        <f>SUMIF(#REF!,$L73,#REF!)</f>
        <v>#REF!</v>
      </c>
      <c r="AW73" t="e">
        <f>SUMIF(#REF!,$L73,#REF!)</f>
        <v>#REF!</v>
      </c>
      <c r="AX73" t="e">
        <f>SUMIF(#REF!,$L73,#REF!)</f>
        <v>#REF!</v>
      </c>
      <c r="AY73" t="e">
        <f>SUMIF(#REF!,$L73,#REF!)</f>
        <v>#REF!</v>
      </c>
      <c r="AZ73" t="e">
        <f>SUMIF(#REF!,$L73,#REF!)</f>
        <v>#REF!</v>
      </c>
      <c r="BA73" t="e">
        <f>SUMIF(#REF!,$L73,#REF!)</f>
        <v>#REF!</v>
      </c>
      <c r="BB73" t="e">
        <f>SUMIF(#REF!,$L73,#REF!)</f>
        <v>#REF!</v>
      </c>
      <c r="BC73" t="e">
        <f>SUMIF(#REF!,$L73,#REF!)</f>
        <v>#REF!</v>
      </c>
      <c r="BD73" t="e">
        <f>SUMIF(#REF!,$L73,#REF!)</f>
        <v>#REF!</v>
      </c>
      <c r="BE73" t="e">
        <f>SUMIF(#REF!,$L73,#REF!)</f>
        <v>#REF!</v>
      </c>
      <c r="BF73" t="e">
        <f>SUMIF(#REF!,$L73,#REF!)</f>
        <v>#REF!</v>
      </c>
      <c r="BG73" t="e">
        <f>SUMIF(#REF!,$L73,#REF!)</f>
        <v>#REF!</v>
      </c>
      <c r="BH73" t="e">
        <f>SUMIF(#REF!,$L73,#REF!)</f>
        <v>#REF!</v>
      </c>
      <c r="BI73" t="e">
        <f>SUMIF(#REF!,$L73,#REF!)</f>
        <v>#REF!</v>
      </c>
      <c r="BJ73" t="e">
        <f>SUMIF(#REF!,$L73,#REF!)</f>
        <v>#REF!</v>
      </c>
      <c r="BK73" t="e">
        <f>SUMIF(#REF!,$L73,#REF!)</f>
        <v>#REF!</v>
      </c>
      <c r="BL73" t="e">
        <f>SUMIF(#REF!,$L73,#REF!)</f>
        <v>#REF!</v>
      </c>
      <c r="BM73" t="e">
        <f>SUMIF(#REF!,$L73,#REF!)</f>
        <v>#REF!</v>
      </c>
      <c r="BN73" t="e">
        <f>SUMIF(#REF!,$L73,#REF!)</f>
        <v>#REF!</v>
      </c>
      <c r="BP73" t="s">
        <v>392</v>
      </c>
      <c r="BQ73" t="s">
        <v>112</v>
      </c>
      <c r="BR73" t="s">
        <v>392</v>
      </c>
      <c r="BT73" t="s">
        <v>393</v>
      </c>
    </row>
    <row r="74" spans="1:72">
      <c r="A74" t="s">
        <v>394</v>
      </c>
      <c r="K74" t="s">
        <v>64</v>
      </c>
      <c r="L74" s="126" t="s">
        <v>395</v>
      </c>
      <c r="M74" t="str">
        <f t="shared" si="6"/>
        <v>发改切块项目不能编制31005大型修缮</v>
      </c>
      <c r="N74" s="126" t="e">
        <f ca="1">IF(P74&gt;0,COUNTIF($N$1:$N73,"?*")&amp;"、"&amp;M74&amp;"；","")</f>
        <v>#REF!</v>
      </c>
      <c r="P74" s="132" t="e">
        <f ca="1" t="shared" si="7"/>
        <v>#REF!</v>
      </c>
      <c r="Q74">
        <f>SUMIF(村级组织运转!$A$39:$A$48,$L74,村级组织运转!$D$39:$D$48)</f>
        <v>0</v>
      </c>
      <c r="R74">
        <f>SUMIF(文化传媒教育事务!$A$39:$A$46,$L74,文化传媒教育事务!$D$39:$D$46)</f>
        <v>0</v>
      </c>
      <c r="S74">
        <f>SUMIF(优化营商环境!$A$39:$A$48,$L74,优化营商环境!$D$39:$D$48)</f>
        <v>0</v>
      </c>
      <c r="T74">
        <f>SUMIF(业务往来!$A$39:$A$47,$L74,业务往来!$D$39:$D$47)</f>
        <v>0</v>
      </c>
      <c r="U74">
        <f>SUMIF(农林水事务!$A$39:$A$48,$L74,农林水事务!$D$39:$D$48)</f>
        <v>0</v>
      </c>
      <c r="V74">
        <f>SUMIF(卫生健康事务!$A$39:$A$48,$L74,卫生健康事务!$D$39:$D$48)</f>
        <v>0</v>
      </c>
      <c r="W74">
        <f>SUMIF(社会保障和就业!$A$39:$A$48,$L74,社会保障和就业!$D$39:$D$48)</f>
        <v>0</v>
      </c>
      <c r="X74">
        <f>SUMIF(国防动员!$A$39:$A$48,$L74,国防动员!$D$39:$D$48)</f>
        <v>0</v>
      </c>
      <c r="Y74">
        <f>SUMIF(节能环保!$A$39:$A$48,$L74,节能环保!$D$39:$D$48)</f>
        <v>0</v>
      </c>
      <c r="Z74">
        <f>SUMIF(基层争先创优!$A$39:$A$67,$L74,基层争先创优!$D$39:$D$67)</f>
        <v>0</v>
      </c>
      <c r="AA74">
        <f>SUMIF(灾害防治及应急管理!$A$39:$A$49,$L74,灾害防治及应急管理!$D$39:$D$49)</f>
        <v>0</v>
      </c>
      <c r="AB74">
        <f>SUMIF(脱贫攻坚衔接乡村振兴!$A$39:$A$48,$L74,脱贫攻坚衔接乡村振兴!$D$39:$D$48)</f>
        <v>0</v>
      </c>
      <c r="AC74" t="e">
        <f>SUMIF(#REF!,$L74,#REF!)</f>
        <v>#REF!</v>
      </c>
      <c r="AD74">
        <f>SUMIF(城乡社区支出!$A$39:$A$48,$L74,城乡社区支出!$D$39:$D$48)</f>
        <v>0</v>
      </c>
      <c r="AE74">
        <f>SUMIF(一般公共服务!$A$39:$A$48,$L74,一般公共服务!$D$39:$D$48)</f>
        <v>0</v>
      </c>
      <c r="AF74" t="e">
        <f>SUMIF(#REF!,$L74,#REF!)</f>
        <v>#REF!</v>
      </c>
      <c r="AG74" t="e">
        <f>SUMIF(#REF!,$L74,#REF!)</f>
        <v>#REF!</v>
      </c>
      <c r="AH74" t="e">
        <f>SUMIF(#REF!,$L74,#REF!)</f>
        <v>#REF!</v>
      </c>
      <c r="AI74" t="e">
        <f>SUMIF(#REF!,$L74,#REF!)</f>
        <v>#REF!</v>
      </c>
      <c r="AJ74" t="e">
        <f>SUMIF(#REF!,$L74,#REF!)</f>
        <v>#REF!</v>
      </c>
      <c r="AK74" t="e">
        <f>SUMIF(#REF!,$L74,#REF!)</f>
        <v>#REF!</v>
      </c>
      <c r="AL74" t="e">
        <f>SUMIF(#REF!,$L74,#REF!)</f>
        <v>#REF!</v>
      </c>
      <c r="AM74" t="e">
        <f>SUMIF(#REF!,$L74,#REF!)</f>
        <v>#REF!</v>
      </c>
      <c r="AN74" t="e">
        <f>SUMIF(#REF!,$L74,#REF!)</f>
        <v>#REF!</v>
      </c>
      <c r="AO74" t="e">
        <f>SUMIF(#REF!,$L74,#REF!)</f>
        <v>#REF!</v>
      </c>
      <c r="AP74" t="e">
        <f>SUMIF(#REF!,$L74,#REF!)</f>
        <v>#REF!</v>
      </c>
      <c r="AQ74" t="e">
        <f>SUMIF(#REF!,$L74,#REF!)</f>
        <v>#REF!</v>
      </c>
      <c r="AR74" t="e">
        <f>SUMIF(#REF!,$L74,#REF!)</f>
        <v>#REF!</v>
      </c>
      <c r="AS74" t="e">
        <f>SUMIF(#REF!,$L74,#REF!)</f>
        <v>#REF!</v>
      </c>
      <c r="AT74" t="e">
        <f>SUMIF(#REF!,$L74,#REF!)</f>
        <v>#REF!</v>
      </c>
      <c r="AU74" t="e">
        <f>SUMIF(#REF!,$L74,#REF!)</f>
        <v>#REF!</v>
      </c>
      <c r="AV74" t="e">
        <f>SUMIF(#REF!,$L74,#REF!)</f>
        <v>#REF!</v>
      </c>
      <c r="AW74" t="e">
        <f>SUMIF(#REF!,$L74,#REF!)</f>
        <v>#REF!</v>
      </c>
      <c r="AX74" t="e">
        <f>SUMIF(#REF!,$L74,#REF!)</f>
        <v>#REF!</v>
      </c>
      <c r="AY74" t="e">
        <f>SUMIF(#REF!,$L74,#REF!)</f>
        <v>#REF!</v>
      </c>
      <c r="AZ74" t="e">
        <f>SUMIF(#REF!,$L74,#REF!)</f>
        <v>#REF!</v>
      </c>
      <c r="BA74" t="e">
        <f>SUMIF(#REF!,$L74,#REF!)</f>
        <v>#REF!</v>
      </c>
      <c r="BB74" t="e">
        <f>SUMIF(#REF!,$L74,#REF!)</f>
        <v>#REF!</v>
      </c>
      <c r="BC74" t="e">
        <f>SUMIF(#REF!,$L74,#REF!)</f>
        <v>#REF!</v>
      </c>
      <c r="BD74" t="e">
        <f>SUMIF(#REF!,$L74,#REF!)</f>
        <v>#REF!</v>
      </c>
      <c r="BE74" t="e">
        <f>SUMIF(#REF!,$L74,#REF!)</f>
        <v>#REF!</v>
      </c>
      <c r="BF74" t="e">
        <f>SUMIF(#REF!,$L74,#REF!)</f>
        <v>#REF!</v>
      </c>
      <c r="BG74" t="e">
        <f>SUMIF(#REF!,$L74,#REF!)</f>
        <v>#REF!</v>
      </c>
      <c r="BH74" t="e">
        <f>SUMIF(#REF!,$L74,#REF!)</f>
        <v>#REF!</v>
      </c>
      <c r="BI74" t="e">
        <f>SUMIF(#REF!,$L74,#REF!)</f>
        <v>#REF!</v>
      </c>
      <c r="BJ74" t="e">
        <f>SUMIF(#REF!,$L74,#REF!)</f>
        <v>#REF!</v>
      </c>
      <c r="BK74" t="e">
        <f>SUMIF(#REF!,$L74,#REF!)</f>
        <v>#REF!</v>
      </c>
      <c r="BL74" t="e">
        <f>SUMIF(#REF!,$L74,#REF!)</f>
        <v>#REF!</v>
      </c>
      <c r="BM74" t="e">
        <f>SUMIF(#REF!,$L74,#REF!)</f>
        <v>#REF!</v>
      </c>
      <c r="BN74" t="e">
        <f>SUMIF(#REF!,$L74,#REF!)</f>
        <v>#REF!</v>
      </c>
      <c r="BP74" t="s">
        <v>396</v>
      </c>
      <c r="BQ74" t="s">
        <v>397</v>
      </c>
      <c r="BR74" t="s">
        <v>64</v>
      </c>
      <c r="BT74" t="s">
        <v>398</v>
      </c>
    </row>
    <row r="75" spans="1:72">
      <c r="A75" t="s">
        <v>399</v>
      </c>
      <c r="K75" t="s">
        <v>64</v>
      </c>
      <c r="L75" s="126" t="s">
        <v>400</v>
      </c>
      <c r="M75" t="str">
        <f t="shared" si="6"/>
        <v>发改切块项目不能编制31006信息网络及软件购置更新</v>
      </c>
      <c r="N75" s="126" t="e">
        <f ca="1">IF(P75&gt;0,COUNTIF($N$1:$N74,"?*")&amp;"、"&amp;M75&amp;"；","")</f>
        <v>#REF!</v>
      </c>
      <c r="P75" s="132" t="e">
        <f ca="1" t="shared" si="7"/>
        <v>#REF!</v>
      </c>
      <c r="Q75">
        <f>SUMIF(村级组织运转!$A$39:$A$48,$L75,村级组织运转!$D$39:$D$48)</f>
        <v>0</v>
      </c>
      <c r="R75">
        <f>SUMIF(文化传媒教育事务!$A$39:$A$46,$L75,文化传媒教育事务!$D$39:$D$46)</f>
        <v>0</v>
      </c>
      <c r="S75">
        <f>SUMIF(优化营商环境!$A$39:$A$48,$L75,优化营商环境!$D$39:$D$48)</f>
        <v>0</v>
      </c>
      <c r="T75">
        <f>SUMIF(业务往来!$A$39:$A$47,$L75,业务往来!$D$39:$D$47)</f>
        <v>0</v>
      </c>
      <c r="U75">
        <f>SUMIF(农林水事务!$A$39:$A$48,$L75,农林水事务!$D$39:$D$48)</f>
        <v>0</v>
      </c>
      <c r="V75">
        <f>SUMIF(卫生健康事务!$A$39:$A$48,$L75,卫生健康事务!$D$39:$D$48)</f>
        <v>0</v>
      </c>
      <c r="W75">
        <f>SUMIF(社会保障和就业!$A$39:$A$48,$L75,社会保障和就业!$D$39:$D$48)</f>
        <v>0</v>
      </c>
      <c r="X75">
        <f>SUMIF(国防动员!$A$39:$A$48,$L75,国防动员!$D$39:$D$48)</f>
        <v>0</v>
      </c>
      <c r="Y75">
        <f>SUMIF(节能环保!$A$39:$A$48,$L75,节能环保!$D$39:$D$48)</f>
        <v>0</v>
      </c>
      <c r="Z75">
        <f>SUMIF(基层争先创优!$A$39:$A$67,$L75,基层争先创优!$D$39:$D$67)</f>
        <v>0</v>
      </c>
      <c r="AA75">
        <f>SUMIF(灾害防治及应急管理!$A$39:$A$49,$L75,灾害防治及应急管理!$D$39:$D$49)</f>
        <v>0</v>
      </c>
      <c r="AB75">
        <f>SUMIF(脱贫攻坚衔接乡村振兴!$A$39:$A$48,$L75,脱贫攻坚衔接乡村振兴!$D$39:$D$48)</f>
        <v>0</v>
      </c>
      <c r="AC75" t="e">
        <f>SUMIF(#REF!,$L75,#REF!)</f>
        <v>#REF!</v>
      </c>
      <c r="AD75">
        <f>SUMIF(城乡社区支出!$A$39:$A$48,$L75,城乡社区支出!$D$39:$D$48)</f>
        <v>0</v>
      </c>
      <c r="AE75">
        <f>SUMIF(一般公共服务!$A$39:$A$48,$L75,一般公共服务!$D$39:$D$48)</f>
        <v>0</v>
      </c>
      <c r="AF75" t="e">
        <f>SUMIF(#REF!,$L75,#REF!)</f>
        <v>#REF!</v>
      </c>
      <c r="AG75" t="e">
        <f>SUMIF(#REF!,$L75,#REF!)</f>
        <v>#REF!</v>
      </c>
      <c r="AH75" t="e">
        <f>SUMIF(#REF!,$L75,#REF!)</f>
        <v>#REF!</v>
      </c>
      <c r="AI75" t="e">
        <f>SUMIF(#REF!,$L75,#REF!)</f>
        <v>#REF!</v>
      </c>
      <c r="AJ75" t="e">
        <f>SUMIF(#REF!,$L75,#REF!)</f>
        <v>#REF!</v>
      </c>
      <c r="AK75" t="e">
        <f>SUMIF(#REF!,$L75,#REF!)</f>
        <v>#REF!</v>
      </c>
      <c r="AL75" t="e">
        <f>SUMIF(#REF!,$L75,#REF!)</f>
        <v>#REF!</v>
      </c>
      <c r="AM75" t="e">
        <f>SUMIF(#REF!,$L75,#REF!)</f>
        <v>#REF!</v>
      </c>
      <c r="AN75" t="e">
        <f>SUMIF(#REF!,$L75,#REF!)</f>
        <v>#REF!</v>
      </c>
      <c r="AO75" t="e">
        <f>SUMIF(#REF!,$L75,#REF!)</f>
        <v>#REF!</v>
      </c>
      <c r="AP75" t="e">
        <f>SUMIF(#REF!,$L75,#REF!)</f>
        <v>#REF!</v>
      </c>
      <c r="AQ75" t="e">
        <f>SUMIF(#REF!,$L75,#REF!)</f>
        <v>#REF!</v>
      </c>
      <c r="AR75" t="e">
        <f>SUMIF(#REF!,$L75,#REF!)</f>
        <v>#REF!</v>
      </c>
      <c r="AS75" t="e">
        <f>SUMIF(#REF!,$L75,#REF!)</f>
        <v>#REF!</v>
      </c>
      <c r="AT75" t="e">
        <f>SUMIF(#REF!,$L75,#REF!)</f>
        <v>#REF!</v>
      </c>
      <c r="AU75" t="e">
        <f>SUMIF(#REF!,$L75,#REF!)</f>
        <v>#REF!</v>
      </c>
      <c r="AV75" t="e">
        <f>SUMIF(#REF!,$L75,#REF!)</f>
        <v>#REF!</v>
      </c>
      <c r="AW75" t="e">
        <f>SUMIF(#REF!,$L75,#REF!)</f>
        <v>#REF!</v>
      </c>
      <c r="AX75" t="e">
        <f>SUMIF(#REF!,$L75,#REF!)</f>
        <v>#REF!</v>
      </c>
      <c r="AY75" t="e">
        <f>SUMIF(#REF!,$L75,#REF!)</f>
        <v>#REF!</v>
      </c>
      <c r="AZ75" t="e">
        <f>SUMIF(#REF!,$L75,#REF!)</f>
        <v>#REF!</v>
      </c>
      <c r="BA75" t="e">
        <f>SUMIF(#REF!,$L75,#REF!)</f>
        <v>#REF!</v>
      </c>
      <c r="BB75" t="e">
        <f>SUMIF(#REF!,$L75,#REF!)</f>
        <v>#REF!</v>
      </c>
      <c r="BC75" t="e">
        <f>SUMIF(#REF!,$L75,#REF!)</f>
        <v>#REF!</v>
      </c>
      <c r="BD75" t="e">
        <f>SUMIF(#REF!,$L75,#REF!)</f>
        <v>#REF!</v>
      </c>
      <c r="BE75" t="e">
        <f>SUMIF(#REF!,$L75,#REF!)</f>
        <v>#REF!</v>
      </c>
      <c r="BF75" t="e">
        <f>SUMIF(#REF!,$L75,#REF!)</f>
        <v>#REF!</v>
      </c>
      <c r="BG75" t="e">
        <f>SUMIF(#REF!,$L75,#REF!)</f>
        <v>#REF!</v>
      </c>
      <c r="BH75" t="e">
        <f>SUMIF(#REF!,$L75,#REF!)</f>
        <v>#REF!</v>
      </c>
      <c r="BI75" t="e">
        <f>SUMIF(#REF!,$L75,#REF!)</f>
        <v>#REF!</v>
      </c>
      <c r="BJ75" t="e">
        <f>SUMIF(#REF!,$L75,#REF!)</f>
        <v>#REF!</v>
      </c>
      <c r="BK75" t="e">
        <f>SUMIF(#REF!,$L75,#REF!)</f>
        <v>#REF!</v>
      </c>
      <c r="BL75" t="e">
        <f>SUMIF(#REF!,$L75,#REF!)</f>
        <v>#REF!</v>
      </c>
      <c r="BM75" t="e">
        <f>SUMIF(#REF!,$L75,#REF!)</f>
        <v>#REF!</v>
      </c>
      <c r="BN75" t="e">
        <f>SUMIF(#REF!,$L75,#REF!)</f>
        <v>#REF!</v>
      </c>
      <c r="BP75" t="s">
        <v>401</v>
      </c>
      <c r="BQ75" t="s">
        <v>402</v>
      </c>
      <c r="BR75" t="s">
        <v>401</v>
      </c>
      <c r="BT75" t="s">
        <v>403</v>
      </c>
    </row>
    <row r="76" spans="1:72">
      <c r="A76" t="s">
        <v>404</v>
      </c>
      <c r="K76" t="s">
        <v>64</v>
      </c>
      <c r="L76" s="126" t="s">
        <v>405</v>
      </c>
      <c r="M76" t="str">
        <f t="shared" si="6"/>
        <v>发改切块项目不能编制31007物资储备</v>
      </c>
      <c r="N76" s="126" t="e">
        <f ca="1">IF(P76&gt;0,COUNTIF($N$1:$N75,"?*")&amp;"、"&amp;M76&amp;"；","")</f>
        <v>#REF!</v>
      </c>
      <c r="P76" s="132" t="e">
        <f ca="1" t="shared" si="7"/>
        <v>#REF!</v>
      </c>
      <c r="Q76">
        <f>SUMIF(村级组织运转!$A$39:$A$48,$L76,村级组织运转!$D$39:$D$48)</f>
        <v>0</v>
      </c>
      <c r="R76">
        <f>SUMIF(文化传媒教育事务!$A$39:$A$46,$L76,文化传媒教育事务!$D$39:$D$46)</f>
        <v>0</v>
      </c>
      <c r="S76">
        <f>SUMIF(优化营商环境!$A$39:$A$48,$L76,优化营商环境!$D$39:$D$48)</f>
        <v>0</v>
      </c>
      <c r="T76">
        <f>SUMIF(业务往来!$A$39:$A$47,$L76,业务往来!$D$39:$D$47)</f>
        <v>0</v>
      </c>
      <c r="U76">
        <f>SUMIF(农林水事务!$A$39:$A$48,$L76,农林水事务!$D$39:$D$48)</f>
        <v>0</v>
      </c>
      <c r="V76">
        <f>SUMIF(卫生健康事务!$A$39:$A$48,$L76,卫生健康事务!$D$39:$D$48)</f>
        <v>0</v>
      </c>
      <c r="W76">
        <f>SUMIF(社会保障和就业!$A$39:$A$48,$L76,社会保障和就业!$D$39:$D$48)</f>
        <v>0</v>
      </c>
      <c r="X76">
        <f>SUMIF(国防动员!$A$39:$A$48,$L76,国防动员!$D$39:$D$48)</f>
        <v>0</v>
      </c>
      <c r="Y76">
        <f>SUMIF(节能环保!$A$39:$A$48,$L76,节能环保!$D$39:$D$48)</f>
        <v>0</v>
      </c>
      <c r="Z76">
        <f>SUMIF(基层争先创优!$A$39:$A$67,$L76,基层争先创优!$D$39:$D$67)</f>
        <v>0</v>
      </c>
      <c r="AA76">
        <f>SUMIF(灾害防治及应急管理!$A$39:$A$49,$L76,灾害防治及应急管理!$D$39:$D$49)</f>
        <v>0</v>
      </c>
      <c r="AB76">
        <f>SUMIF(脱贫攻坚衔接乡村振兴!$A$39:$A$48,$L76,脱贫攻坚衔接乡村振兴!$D$39:$D$48)</f>
        <v>0</v>
      </c>
      <c r="AC76" t="e">
        <f>SUMIF(#REF!,$L76,#REF!)</f>
        <v>#REF!</v>
      </c>
      <c r="AD76">
        <f>SUMIF(城乡社区支出!$A$39:$A$48,$L76,城乡社区支出!$D$39:$D$48)</f>
        <v>0</v>
      </c>
      <c r="AE76">
        <f>SUMIF(一般公共服务!$A$39:$A$48,$L76,一般公共服务!$D$39:$D$48)</f>
        <v>0</v>
      </c>
      <c r="AF76" t="e">
        <f>SUMIF(#REF!,$L76,#REF!)</f>
        <v>#REF!</v>
      </c>
      <c r="AG76" t="e">
        <f>SUMIF(#REF!,$L76,#REF!)</f>
        <v>#REF!</v>
      </c>
      <c r="AH76" t="e">
        <f>SUMIF(#REF!,$L76,#REF!)</f>
        <v>#REF!</v>
      </c>
      <c r="AI76" t="e">
        <f>SUMIF(#REF!,$L76,#REF!)</f>
        <v>#REF!</v>
      </c>
      <c r="AJ76" t="e">
        <f>SUMIF(#REF!,$L76,#REF!)</f>
        <v>#REF!</v>
      </c>
      <c r="AK76" t="e">
        <f>SUMIF(#REF!,$L76,#REF!)</f>
        <v>#REF!</v>
      </c>
      <c r="AL76" t="e">
        <f>SUMIF(#REF!,$L76,#REF!)</f>
        <v>#REF!</v>
      </c>
      <c r="AM76" t="e">
        <f>SUMIF(#REF!,$L76,#REF!)</f>
        <v>#REF!</v>
      </c>
      <c r="AN76" t="e">
        <f>SUMIF(#REF!,$L76,#REF!)</f>
        <v>#REF!</v>
      </c>
      <c r="AO76" t="e">
        <f>SUMIF(#REF!,$L76,#REF!)</f>
        <v>#REF!</v>
      </c>
      <c r="AP76" t="e">
        <f>SUMIF(#REF!,$L76,#REF!)</f>
        <v>#REF!</v>
      </c>
      <c r="AQ76" t="e">
        <f>SUMIF(#REF!,$L76,#REF!)</f>
        <v>#REF!</v>
      </c>
      <c r="AR76" t="e">
        <f>SUMIF(#REF!,$L76,#REF!)</f>
        <v>#REF!</v>
      </c>
      <c r="AS76" t="e">
        <f>SUMIF(#REF!,$L76,#REF!)</f>
        <v>#REF!</v>
      </c>
      <c r="AT76" t="e">
        <f>SUMIF(#REF!,$L76,#REF!)</f>
        <v>#REF!</v>
      </c>
      <c r="AU76" t="e">
        <f>SUMIF(#REF!,$L76,#REF!)</f>
        <v>#REF!</v>
      </c>
      <c r="AV76" t="e">
        <f>SUMIF(#REF!,$L76,#REF!)</f>
        <v>#REF!</v>
      </c>
      <c r="AW76" t="e">
        <f>SUMIF(#REF!,$L76,#REF!)</f>
        <v>#REF!</v>
      </c>
      <c r="AX76" t="e">
        <f>SUMIF(#REF!,$L76,#REF!)</f>
        <v>#REF!</v>
      </c>
      <c r="AY76" t="e">
        <f>SUMIF(#REF!,$L76,#REF!)</f>
        <v>#REF!</v>
      </c>
      <c r="AZ76" t="e">
        <f>SUMIF(#REF!,$L76,#REF!)</f>
        <v>#REF!</v>
      </c>
      <c r="BA76" t="e">
        <f>SUMIF(#REF!,$L76,#REF!)</f>
        <v>#REF!</v>
      </c>
      <c r="BB76" t="e">
        <f>SUMIF(#REF!,$L76,#REF!)</f>
        <v>#REF!</v>
      </c>
      <c r="BC76" t="e">
        <f>SUMIF(#REF!,$L76,#REF!)</f>
        <v>#REF!</v>
      </c>
      <c r="BD76" t="e">
        <f>SUMIF(#REF!,$L76,#REF!)</f>
        <v>#REF!</v>
      </c>
      <c r="BE76" t="e">
        <f>SUMIF(#REF!,$L76,#REF!)</f>
        <v>#REF!</v>
      </c>
      <c r="BF76" t="e">
        <f>SUMIF(#REF!,$L76,#REF!)</f>
        <v>#REF!</v>
      </c>
      <c r="BG76" t="e">
        <f>SUMIF(#REF!,$L76,#REF!)</f>
        <v>#REF!</v>
      </c>
      <c r="BH76" t="e">
        <f>SUMIF(#REF!,$L76,#REF!)</f>
        <v>#REF!</v>
      </c>
      <c r="BI76" t="e">
        <f>SUMIF(#REF!,$L76,#REF!)</f>
        <v>#REF!</v>
      </c>
      <c r="BJ76" t="e">
        <f>SUMIF(#REF!,$L76,#REF!)</f>
        <v>#REF!</v>
      </c>
      <c r="BK76" t="e">
        <f>SUMIF(#REF!,$L76,#REF!)</f>
        <v>#REF!</v>
      </c>
      <c r="BL76" t="e">
        <f>SUMIF(#REF!,$L76,#REF!)</f>
        <v>#REF!</v>
      </c>
      <c r="BM76" t="e">
        <f>SUMIF(#REF!,$L76,#REF!)</f>
        <v>#REF!</v>
      </c>
      <c r="BN76" t="e">
        <f>SUMIF(#REF!,$L76,#REF!)</f>
        <v>#REF!</v>
      </c>
      <c r="BP76" t="s">
        <v>406</v>
      </c>
      <c r="BQ76" t="s">
        <v>54</v>
      </c>
      <c r="BR76" t="s">
        <v>406</v>
      </c>
      <c r="BT76" t="s">
        <v>407</v>
      </c>
    </row>
    <row r="77" spans="1:72">
      <c r="A77" t="s">
        <v>408</v>
      </c>
      <c r="K77" t="s">
        <v>64</v>
      </c>
      <c r="L77" s="126" t="s">
        <v>409</v>
      </c>
      <c r="M77" t="str">
        <f t="shared" si="6"/>
        <v>发改切块项目不能编制31008土地补偿</v>
      </c>
      <c r="N77" s="126" t="e">
        <f ca="1">IF(P77&gt;0,COUNTIF($N$1:$N76,"?*")&amp;"、"&amp;M77&amp;"；","")</f>
        <v>#REF!</v>
      </c>
      <c r="P77" s="132" t="e">
        <f ca="1" t="shared" si="7"/>
        <v>#REF!</v>
      </c>
      <c r="Q77">
        <f>SUMIF(村级组织运转!$A$39:$A$48,$L77,村级组织运转!$D$39:$D$48)</f>
        <v>0</v>
      </c>
      <c r="R77">
        <f>SUMIF(文化传媒教育事务!$A$39:$A$46,$L77,文化传媒教育事务!$D$39:$D$46)</f>
        <v>0</v>
      </c>
      <c r="S77">
        <f>SUMIF(优化营商环境!$A$39:$A$48,$L77,优化营商环境!$D$39:$D$48)</f>
        <v>0</v>
      </c>
      <c r="T77">
        <f>SUMIF(业务往来!$A$39:$A$47,$L77,业务往来!$D$39:$D$47)</f>
        <v>0</v>
      </c>
      <c r="U77">
        <f>SUMIF(农林水事务!$A$39:$A$48,$L77,农林水事务!$D$39:$D$48)</f>
        <v>0</v>
      </c>
      <c r="V77">
        <f>SUMIF(卫生健康事务!$A$39:$A$48,$L77,卫生健康事务!$D$39:$D$48)</f>
        <v>0</v>
      </c>
      <c r="W77">
        <f>SUMIF(社会保障和就业!$A$39:$A$48,$L77,社会保障和就业!$D$39:$D$48)</f>
        <v>0</v>
      </c>
      <c r="X77">
        <f>SUMIF(国防动员!$A$39:$A$48,$L77,国防动员!$D$39:$D$48)</f>
        <v>0</v>
      </c>
      <c r="Y77">
        <f>SUMIF(节能环保!$A$39:$A$48,$L77,节能环保!$D$39:$D$48)</f>
        <v>0</v>
      </c>
      <c r="Z77">
        <f>SUMIF(基层争先创优!$A$39:$A$67,$L77,基层争先创优!$D$39:$D$67)</f>
        <v>0</v>
      </c>
      <c r="AA77">
        <f>SUMIF(灾害防治及应急管理!$A$39:$A$49,$L77,灾害防治及应急管理!$D$39:$D$49)</f>
        <v>0</v>
      </c>
      <c r="AB77">
        <f>SUMIF(脱贫攻坚衔接乡村振兴!$A$39:$A$48,$L77,脱贫攻坚衔接乡村振兴!$D$39:$D$48)</f>
        <v>0</v>
      </c>
      <c r="AC77" t="e">
        <f>SUMIF(#REF!,$L77,#REF!)</f>
        <v>#REF!</v>
      </c>
      <c r="AD77">
        <f>SUMIF(城乡社区支出!$A$39:$A$48,$L77,城乡社区支出!$D$39:$D$48)</f>
        <v>0</v>
      </c>
      <c r="AE77">
        <f>SUMIF(一般公共服务!$A$39:$A$48,$L77,一般公共服务!$D$39:$D$48)</f>
        <v>0</v>
      </c>
      <c r="AF77" t="e">
        <f>SUMIF(#REF!,$L77,#REF!)</f>
        <v>#REF!</v>
      </c>
      <c r="AG77" t="e">
        <f>SUMIF(#REF!,$L77,#REF!)</f>
        <v>#REF!</v>
      </c>
      <c r="AH77" t="e">
        <f>SUMIF(#REF!,$L77,#REF!)</f>
        <v>#REF!</v>
      </c>
      <c r="AI77" t="e">
        <f>SUMIF(#REF!,$L77,#REF!)</f>
        <v>#REF!</v>
      </c>
      <c r="AJ77" t="e">
        <f>SUMIF(#REF!,$L77,#REF!)</f>
        <v>#REF!</v>
      </c>
      <c r="AK77" t="e">
        <f>SUMIF(#REF!,$L77,#REF!)</f>
        <v>#REF!</v>
      </c>
      <c r="AL77" t="e">
        <f>SUMIF(#REF!,$L77,#REF!)</f>
        <v>#REF!</v>
      </c>
      <c r="AM77" t="e">
        <f>SUMIF(#REF!,$L77,#REF!)</f>
        <v>#REF!</v>
      </c>
      <c r="AN77" t="e">
        <f>SUMIF(#REF!,$L77,#REF!)</f>
        <v>#REF!</v>
      </c>
      <c r="AO77" t="e">
        <f>SUMIF(#REF!,$L77,#REF!)</f>
        <v>#REF!</v>
      </c>
      <c r="AP77" t="e">
        <f>SUMIF(#REF!,$L77,#REF!)</f>
        <v>#REF!</v>
      </c>
      <c r="AQ77" t="e">
        <f>SUMIF(#REF!,$L77,#REF!)</f>
        <v>#REF!</v>
      </c>
      <c r="AR77" t="e">
        <f>SUMIF(#REF!,$L77,#REF!)</f>
        <v>#REF!</v>
      </c>
      <c r="AS77" t="e">
        <f>SUMIF(#REF!,$L77,#REF!)</f>
        <v>#REF!</v>
      </c>
      <c r="AT77" t="e">
        <f>SUMIF(#REF!,$L77,#REF!)</f>
        <v>#REF!</v>
      </c>
      <c r="AU77" t="e">
        <f>SUMIF(#REF!,$L77,#REF!)</f>
        <v>#REF!</v>
      </c>
      <c r="AV77" t="e">
        <f>SUMIF(#REF!,$L77,#REF!)</f>
        <v>#REF!</v>
      </c>
      <c r="AW77" t="e">
        <f>SUMIF(#REF!,$L77,#REF!)</f>
        <v>#REF!</v>
      </c>
      <c r="AX77" t="e">
        <f>SUMIF(#REF!,$L77,#REF!)</f>
        <v>#REF!</v>
      </c>
      <c r="AY77" t="e">
        <f>SUMIF(#REF!,$L77,#REF!)</f>
        <v>#REF!</v>
      </c>
      <c r="AZ77" t="e">
        <f>SUMIF(#REF!,$L77,#REF!)</f>
        <v>#REF!</v>
      </c>
      <c r="BA77" t="e">
        <f>SUMIF(#REF!,$L77,#REF!)</f>
        <v>#REF!</v>
      </c>
      <c r="BB77" t="e">
        <f>SUMIF(#REF!,$L77,#REF!)</f>
        <v>#REF!</v>
      </c>
      <c r="BC77" t="e">
        <f>SUMIF(#REF!,$L77,#REF!)</f>
        <v>#REF!</v>
      </c>
      <c r="BD77" t="e">
        <f>SUMIF(#REF!,$L77,#REF!)</f>
        <v>#REF!</v>
      </c>
      <c r="BE77" t="e">
        <f>SUMIF(#REF!,$L77,#REF!)</f>
        <v>#REF!</v>
      </c>
      <c r="BF77" t="e">
        <f>SUMIF(#REF!,$L77,#REF!)</f>
        <v>#REF!</v>
      </c>
      <c r="BG77" t="e">
        <f>SUMIF(#REF!,$L77,#REF!)</f>
        <v>#REF!</v>
      </c>
      <c r="BH77" t="e">
        <f>SUMIF(#REF!,$L77,#REF!)</f>
        <v>#REF!</v>
      </c>
      <c r="BI77" t="e">
        <f>SUMIF(#REF!,$L77,#REF!)</f>
        <v>#REF!</v>
      </c>
      <c r="BJ77" t="e">
        <f>SUMIF(#REF!,$L77,#REF!)</f>
        <v>#REF!</v>
      </c>
      <c r="BK77" t="e">
        <f>SUMIF(#REF!,$L77,#REF!)</f>
        <v>#REF!</v>
      </c>
      <c r="BL77" t="e">
        <f>SUMIF(#REF!,$L77,#REF!)</f>
        <v>#REF!</v>
      </c>
      <c r="BM77" t="e">
        <f>SUMIF(#REF!,$L77,#REF!)</f>
        <v>#REF!</v>
      </c>
      <c r="BN77" t="e">
        <f>SUMIF(#REF!,$L77,#REF!)</f>
        <v>#REF!</v>
      </c>
      <c r="BP77" t="s">
        <v>410</v>
      </c>
      <c r="BQ77" t="s">
        <v>63</v>
      </c>
      <c r="BR77" t="s">
        <v>64</v>
      </c>
      <c r="BT77" t="s">
        <v>411</v>
      </c>
    </row>
    <row r="78" spans="1:72">
      <c r="A78" t="s">
        <v>412</v>
      </c>
      <c r="K78" t="s">
        <v>64</v>
      </c>
      <c r="L78" s="126" t="s">
        <v>413</v>
      </c>
      <c r="M78" t="str">
        <f t="shared" si="6"/>
        <v>发改切块项目不能编制31010安置补助</v>
      </c>
      <c r="N78" s="126" t="e">
        <f ca="1">IF(P78&gt;0,COUNTIF($N$1:$N77,"?*")&amp;"、"&amp;M78&amp;"；","")</f>
        <v>#REF!</v>
      </c>
      <c r="P78" s="132" t="e">
        <f ca="1" t="shared" si="7"/>
        <v>#REF!</v>
      </c>
      <c r="Q78">
        <f>SUMIF(村级组织运转!$A$39:$A$48,$L78,村级组织运转!$D$39:$D$48)</f>
        <v>0</v>
      </c>
      <c r="R78">
        <f>SUMIF(文化传媒教育事务!$A$39:$A$46,$L78,文化传媒教育事务!$D$39:$D$46)</f>
        <v>0</v>
      </c>
      <c r="S78">
        <f>SUMIF(优化营商环境!$A$39:$A$48,$L78,优化营商环境!$D$39:$D$48)</f>
        <v>0</v>
      </c>
      <c r="T78">
        <f>SUMIF(业务往来!$A$39:$A$47,$L78,业务往来!$D$39:$D$47)</f>
        <v>0</v>
      </c>
      <c r="U78">
        <f>SUMIF(农林水事务!$A$39:$A$48,$L78,农林水事务!$D$39:$D$48)</f>
        <v>0</v>
      </c>
      <c r="V78">
        <f>SUMIF(卫生健康事务!$A$39:$A$48,$L78,卫生健康事务!$D$39:$D$48)</f>
        <v>0</v>
      </c>
      <c r="W78">
        <f>SUMIF(社会保障和就业!$A$39:$A$48,$L78,社会保障和就业!$D$39:$D$48)</f>
        <v>0</v>
      </c>
      <c r="X78">
        <f>SUMIF(国防动员!$A$39:$A$48,$L78,国防动员!$D$39:$D$48)</f>
        <v>0</v>
      </c>
      <c r="Y78">
        <f>SUMIF(节能环保!$A$39:$A$48,$L78,节能环保!$D$39:$D$48)</f>
        <v>0</v>
      </c>
      <c r="Z78">
        <f>SUMIF(基层争先创优!$A$39:$A$67,$L78,基层争先创优!$D$39:$D$67)</f>
        <v>0</v>
      </c>
      <c r="AA78">
        <f>SUMIF(灾害防治及应急管理!$A$39:$A$49,$L78,灾害防治及应急管理!$D$39:$D$49)</f>
        <v>0</v>
      </c>
      <c r="AB78">
        <f>SUMIF(脱贫攻坚衔接乡村振兴!$A$39:$A$48,$L78,脱贫攻坚衔接乡村振兴!$D$39:$D$48)</f>
        <v>0</v>
      </c>
      <c r="AC78" t="e">
        <f>SUMIF(#REF!,$L78,#REF!)</f>
        <v>#REF!</v>
      </c>
      <c r="AD78">
        <f>SUMIF(城乡社区支出!$A$39:$A$48,$L78,城乡社区支出!$D$39:$D$48)</f>
        <v>0</v>
      </c>
      <c r="AE78">
        <f>SUMIF(一般公共服务!$A$39:$A$48,$L78,一般公共服务!$D$39:$D$48)</f>
        <v>0</v>
      </c>
      <c r="AF78" t="e">
        <f>SUMIF(#REF!,$L78,#REF!)</f>
        <v>#REF!</v>
      </c>
      <c r="AG78" t="e">
        <f>SUMIF(#REF!,$L78,#REF!)</f>
        <v>#REF!</v>
      </c>
      <c r="AH78" t="e">
        <f>SUMIF(#REF!,$L78,#REF!)</f>
        <v>#REF!</v>
      </c>
      <c r="AI78" t="e">
        <f>SUMIF(#REF!,$L78,#REF!)</f>
        <v>#REF!</v>
      </c>
      <c r="AJ78" t="e">
        <f>SUMIF(#REF!,$L78,#REF!)</f>
        <v>#REF!</v>
      </c>
      <c r="AK78" t="e">
        <f>SUMIF(#REF!,$L78,#REF!)</f>
        <v>#REF!</v>
      </c>
      <c r="AL78" t="e">
        <f>SUMIF(#REF!,$L78,#REF!)</f>
        <v>#REF!</v>
      </c>
      <c r="AM78" t="e">
        <f>SUMIF(#REF!,$L78,#REF!)</f>
        <v>#REF!</v>
      </c>
      <c r="AN78" t="e">
        <f>SUMIF(#REF!,$L78,#REF!)</f>
        <v>#REF!</v>
      </c>
      <c r="AO78" t="e">
        <f>SUMIF(#REF!,$L78,#REF!)</f>
        <v>#REF!</v>
      </c>
      <c r="AP78" t="e">
        <f>SUMIF(#REF!,$L78,#REF!)</f>
        <v>#REF!</v>
      </c>
      <c r="AQ78" t="e">
        <f>SUMIF(#REF!,$L78,#REF!)</f>
        <v>#REF!</v>
      </c>
      <c r="AR78" t="e">
        <f>SUMIF(#REF!,$L78,#REF!)</f>
        <v>#REF!</v>
      </c>
      <c r="AS78" t="e">
        <f>SUMIF(#REF!,$L78,#REF!)</f>
        <v>#REF!</v>
      </c>
      <c r="AT78" t="e">
        <f>SUMIF(#REF!,$L78,#REF!)</f>
        <v>#REF!</v>
      </c>
      <c r="AU78" t="e">
        <f>SUMIF(#REF!,$L78,#REF!)</f>
        <v>#REF!</v>
      </c>
      <c r="AV78" t="e">
        <f>SUMIF(#REF!,$L78,#REF!)</f>
        <v>#REF!</v>
      </c>
      <c r="AW78" t="e">
        <f>SUMIF(#REF!,$L78,#REF!)</f>
        <v>#REF!</v>
      </c>
      <c r="AX78" t="e">
        <f>SUMIF(#REF!,$L78,#REF!)</f>
        <v>#REF!</v>
      </c>
      <c r="AY78" t="e">
        <f>SUMIF(#REF!,$L78,#REF!)</f>
        <v>#REF!</v>
      </c>
      <c r="AZ78" t="e">
        <f>SUMIF(#REF!,$L78,#REF!)</f>
        <v>#REF!</v>
      </c>
      <c r="BA78" t="e">
        <f>SUMIF(#REF!,$L78,#REF!)</f>
        <v>#REF!</v>
      </c>
      <c r="BB78" t="e">
        <f>SUMIF(#REF!,$L78,#REF!)</f>
        <v>#REF!</v>
      </c>
      <c r="BC78" t="e">
        <f>SUMIF(#REF!,$L78,#REF!)</f>
        <v>#REF!</v>
      </c>
      <c r="BD78" t="e">
        <f>SUMIF(#REF!,$L78,#REF!)</f>
        <v>#REF!</v>
      </c>
      <c r="BE78" t="e">
        <f>SUMIF(#REF!,$L78,#REF!)</f>
        <v>#REF!</v>
      </c>
      <c r="BF78" t="e">
        <f>SUMIF(#REF!,$L78,#REF!)</f>
        <v>#REF!</v>
      </c>
      <c r="BG78" t="e">
        <f>SUMIF(#REF!,$L78,#REF!)</f>
        <v>#REF!</v>
      </c>
      <c r="BH78" t="e">
        <f>SUMIF(#REF!,$L78,#REF!)</f>
        <v>#REF!</v>
      </c>
      <c r="BI78" t="e">
        <f>SUMIF(#REF!,$L78,#REF!)</f>
        <v>#REF!</v>
      </c>
      <c r="BJ78" t="e">
        <f>SUMIF(#REF!,$L78,#REF!)</f>
        <v>#REF!</v>
      </c>
      <c r="BK78" t="e">
        <f>SUMIF(#REF!,$L78,#REF!)</f>
        <v>#REF!</v>
      </c>
      <c r="BL78" t="e">
        <f>SUMIF(#REF!,$L78,#REF!)</f>
        <v>#REF!</v>
      </c>
      <c r="BM78" t="e">
        <f>SUMIF(#REF!,$L78,#REF!)</f>
        <v>#REF!</v>
      </c>
      <c r="BN78" t="e">
        <f>SUMIF(#REF!,$L78,#REF!)</f>
        <v>#REF!</v>
      </c>
      <c r="BP78" t="s">
        <v>414</v>
      </c>
      <c r="BQ78" t="s">
        <v>71</v>
      </c>
      <c r="BR78" t="s">
        <v>414</v>
      </c>
      <c r="BT78" t="s">
        <v>415</v>
      </c>
    </row>
    <row r="79" spans="1:72">
      <c r="A79" t="s">
        <v>416</v>
      </c>
      <c r="K79" t="s">
        <v>64</v>
      </c>
      <c r="L79" s="126" t="s">
        <v>417</v>
      </c>
      <c r="M79" t="str">
        <f t="shared" si="6"/>
        <v>发改切块项目不能编制31011地上附着物和青苗补偿</v>
      </c>
      <c r="N79" s="126" t="e">
        <f ca="1">IF(P79&gt;0,COUNTIF($N$1:$N78,"?*")&amp;"、"&amp;M79&amp;"；","")</f>
        <v>#REF!</v>
      </c>
      <c r="P79" s="132" t="e">
        <f ca="1" t="shared" si="7"/>
        <v>#REF!</v>
      </c>
      <c r="Q79">
        <f>SUMIF(村级组织运转!$A$39:$A$48,$L79,村级组织运转!$D$39:$D$48)</f>
        <v>0</v>
      </c>
      <c r="R79">
        <f>SUMIF(文化传媒教育事务!$A$39:$A$46,$L79,文化传媒教育事务!$D$39:$D$46)</f>
        <v>0</v>
      </c>
      <c r="S79">
        <f>SUMIF(优化营商环境!$A$39:$A$48,$L79,优化营商环境!$D$39:$D$48)</f>
        <v>0</v>
      </c>
      <c r="T79">
        <f>SUMIF(业务往来!$A$39:$A$47,$L79,业务往来!$D$39:$D$47)</f>
        <v>0</v>
      </c>
      <c r="U79">
        <f>SUMIF(农林水事务!$A$39:$A$48,$L79,农林水事务!$D$39:$D$48)</f>
        <v>0</v>
      </c>
      <c r="V79">
        <f>SUMIF(卫生健康事务!$A$39:$A$48,$L79,卫生健康事务!$D$39:$D$48)</f>
        <v>0</v>
      </c>
      <c r="W79">
        <f>SUMIF(社会保障和就业!$A$39:$A$48,$L79,社会保障和就业!$D$39:$D$48)</f>
        <v>0</v>
      </c>
      <c r="X79">
        <f>SUMIF(国防动员!$A$39:$A$48,$L79,国防动员!$D$39:$D$48)</f>
        <v>0</v>
      </c>
      <c r="Y79">
        <f>SUMIF(节能环保!$A$39:$A$48,$L79,节能环保!$D$39:$D$48)</f>
        <v>0</v>
      </c>
      <c r="Z79">
        <f>SUMIF(基层争先创优!$A$39:$A$67,$L79,基层争先创优!$D$39:$D$67)</f>
        <v>0</v>
      </c>
      <c r="AA79">
        <f>SUMIF(灾害防治及应急管理!$A$39:$A$49,$L79,灾害防治及应急管理!$D$39:$D$49)</f>
        <v>0</v>
      </c>
      <c r="AB79">
        <f>SUMIF(脱贫攻坚衔接乡村振兴!$A$39:$A$48,$L79,脱贫攻坚衔接乡村振兴!$D$39:$D$48)</f>
        <v>0</v>
      </c>
      <c r="AC79" t="e">
        <f>SUMIF(#REF!,$L79,#REF!)</f>
        <v>#REF!</v>
      </c>
      <c r="AD79">
        <f>SUMIF(城乡社区支出!$A$39:$A$48,$L79,城乡社区支出!$D$39:$D$48)</f>
        <v>0</v>
      </c>
      <c r="AE79">
        <f>SUMIF(一般公共服务!$A$39:$A$48,$L79,一般公共服务!$D$39:$D$48)</f>
        <v>0</v>
      </c>
      <c r="AF79" t="e">
        <f>SUMIF(#REF!,$L79,#REF!)</f>
        <v>#REF!</v>
      </c>
      <c r="AG79" t="e">
        <f>SUMIF(#REF!,$L79,#REF!)</f>
        <v>#REF!</v>
      </c>
      <c r="AH79" t="e">
        <f>SUMIF(#REF!,$L79,#REF!)</f>
        <v>#REF!</v>
      </c>
      <c r="AI79" t="e">
        <f>SUMIF(#REF!,$L79,#REF!)</f>
        <v>#REF!</v>
      </c>
      <c r="AJ79" t="e">
        <f>SUMIF(#REF!,$L79,#REF!)</f>
        <v>#REF!</v>
      </c>
      <c r="AK79" t="e">
        <f>SUMIF(#REF!,$L79,#REF!)</f>
        <v>#REF!</v>
      </c>
      <c r="AL79" t="e">
        <f>SUMIF(#REF!,$L79,#REF!)</f>
        <v>#REF!</v>
      </c>
      <c r="AM79" t="e">
        <f>SUMIF(#REF!,$L79,#REF!)</f>
        <v>#REF!</v>
      </c>
      <c r="AN79" t="e">
        <f>SUMIF(#REF!,$L79,#REF!)</f>
        <v>#REF!</v>
      </c>
      <c r="AO79" t="e">
        <f>SUMIF(#REF!,$L79,#REF!)</f>
        <v>#REF!</v>
      </c>
      <c r="AP79" t="e">
        <f>SUMIF(#REF!,$L79,#REF!)</f>
        <v>#REF!</v>
      </c>
      <c r="AQ79" t="e">
        <f>SUMIF(#REF!,$L79,#REF!)</f>
        <v>#REF!</v>
      </c>
      <c r="AR79" t="e">
        <f>SUMIF(#REF!,$L79,#REF!)</f>
        <v>#REF!</v>
      </c>
      <c r="AS79" t="e">
        <f>SUMIF(#REF!,$L79,#REF!)</f>
        <v>#REF!</v>
      </c>
      <c r="AT79" t="e">
        <f>SUMIF(#REF!,$L79,#REF!)</f>
        <v>#REF!</v>
      </c>
      <c r="AU79" t="e">
        <f>SUMIF(#REF!,$L79,#REF!)</f>
        <v>#REF!</v>
      </c>
      <c r="AV79" t="e">
        <f>SUMIF(#REF!,$L79,#REF!)</f>
        <v>#REF!</v>
      </c>
      <c r="AW79" t="e">
        <f>SUMIF(#REF!,$L79,#REF!)</f>
        <v>#REF!</v>
      </c>
      <c r="AX79" t="e">
        <f>SUMIF(#REF!,$L79,#REF!)</f>
        <v>#REF!</v>
      </c>
      <c r="AY79" t="e">
        <f>SUMIF(#REF!,$L79,#REF!)</f>
        <v>#REF!</v>
      </c>
      <c r="AZ79" t="e">
        <f>SUMIF(#REF!,$L79,#REF!)</f>
        <v>#REF!</v>
      </c>
      <c r="BA79" t="e">
        <f>SUMIF(#REF!,$L79,#REF!)</f>
        <v>#REF!</v>
      </c>
      <c r="BB79" t="e">
        <f>SUMIF(#REF!,$L79,#REF!)</f>
        <v>#REF!</v>
      </c>
      <c r="BC79" t="e">
        <f>SUMIF(#REF!,$L79,#REF!)</f>
        <v>#REF!</v>
      </c>
      <c r="BD79" t="e">
        <f>SUMIF(#REF!,$L79,#REF!)</f>
        <v>#REF!</v>
      </c>
      <c r="BE79" t="e">
        <f>SUMIF(#REF!,$L79,#REF!)</f>
        <v>#REF!</v>
      </c>
      <c r="BF79" t="e">
        <f>SUMIF(#REF!,$L79,#REF!)</f>
        <v>#REF!</v>
      </c>
      <c r="BG79" t="e">
        <f>SUMIF(#REF!,$L79,#REF!)</f>
        <v>#REF!</v>
      </c>
      <c r="BH79" t="e">
        <f>SUMIF(#REF!,$L79,#REF!)</f>
        <v>#REF!</v>
      </c>
      <c r="BI79" t="e">
        <f>SUMIF(#REF!,$L79,#REF!)</f>
        <v>#REF!</v>
      </c>
      <c r="BJ79" t="e">
        <f>SUMIF(#REF!,$L79,#REF!)</f>
        <v>#REF!</v>
      </c>
      <c r="BK79" t="e">
        <f>SUMIF(#REF!,$L79,#REF!)</f>
        <v>#REF!</v>
      </c>
      <c r="BL79" t="e">
        <f>SUMIF(#REF!,$L79,#REF!)</f>
        <v>#REF!</v>
      </c>
      <c r="BM79" t="e">
        <f>SUMIF(#REF!,$L79,#REF!)</f>
        <v>#REF!</v>
      </c>
      <c r="BN79" t="e">
        <f>SUMIF(#REF!,$L79,#REF!)</f>
        <v>#REF!</v>
      </c>
      <c r="BP79" t="s">
        <v>418</v>
      </c>
      <c r="BQ79" t="s">
        <v>419</v>
      </c>
      <c r="BR79" t="s">
        <v>64</v>
      </c>
      <c r="BT79" t="s">
        <v>420</v>
      </c>
    </row>
    <row r="80" spans="1:72">
      <c r="A80" t="s">
        <v>421</v>
      </c>
      <c r="K80" t="s">
        <v>64</v>
      </c>
      <c r="L80" s="126" t="s">
        <v>422</v>
      </c>
      <c r="M80" t="str">
        <f t="shared" si="6"/>
        <v>发改切块项目不能编制31012拆迁补偿</v>
      </c>
      <c r="N80" s="126" t="e">
        <f ca="1">IF(P80&gt;0,COUNTIF($N$1:$N79,"?*")&amp;"、"&amp;M80&amp;"；","")</f>
        <v>#REF!</v>
      </c>
      <c r="O80" s="127"/>
      <c r="P80" s="132" t="e">
        <f ca="1" t="shared" si="7"/>
        <v>#REF!</v>
      </c>
      <c r="Q80">
        <f>SUMIF(村级组织运转!$A$39:$A$48,$L80,村级组织运转!$D$39:$D$48)</f>
        <v>0</v>
      </c>
      <c r="R80">
        <f>SUMIF(文化传媒教育事务!$A$39:$A$46,$L80,文化传媒教育事务!$D$39:$D$46)</f>
        <v>0</v>
      </c>
      <c r="S80">
        <f>SUMIF(优化营商环境!$A$39:$A$48,$L80,优化营商环境!$D$39:$D$48)</f>
        <v>0</v>
      </c>
      <c r="T80">
        <f>SUMIF(业务往来!$A$39:$A$47,$L80,业务往来!$D$39:$D$47)</f>
        <v>0</v>
      </c>
      <c r="U80">
        <f>SUMIF(农林水事务!$A$39:$A$48,$L80,农林水事务!$D$39:$D$48)</f>
        <v>0</v>
      </c>
      <c r="V80">
        <f>SUMIF(卫生健康事务!$A$39:$A$48,$L80,卫生健康事务!$D$39:$D$48)</f>
        <v>0</v>
      </c>
      <c r="W80">
        <f>SUMIF(社会保障和就业!$A$39:$A$48,$L80,社会保障和就业!$D$39:$D$48)</f>
        <v>0</v>
      </c>
      <c r="X80">
        <f>SUMIF(国防动员!$A$39:$A$48,$L80,国防动员!$D$39:$D$48)</f>
        <v>0</v>
      </c>
      <c r="Y80">
        <f>SUMIF(节能环保!$A$39:$A$48,$L80,节能环保!$D$39:$D$48)</f>
        <v>0</v>
      </c>
      <c r="Z80">
        <f>SUMIF(基层争先创优!$A$39:$A$67,$L80,基层争先创优!$D$39:$D$67)</f>
        <v>0</v>
      </c>
      <c r="AA80">
        <f>SUMIF(灾害防治及应急管理!$A$39:$A$49,$L80,灾害防治及应急管理!$D$39:$D$49)</f>
        <v>0</v>
      </c>
      <c r="AB80">
        <f>SUMIF(脱贫攻坚衔接乡村振兴!$A$39:$A$48,$L80,脱贫攻坚衔接乡村振兴!$D$39:$D$48)</f>
        <v>0</v>
      </c>
      <c r="AC80" t="e">
        <f>SUMIF(#REF!,$L80,#REF!)</f>
        <v>#REF!</v>
      </c>
      <c r="AD80">
        <f>SUMIF(城乡社区支出!$A$39:$A$48,$L80,城乡社区支出!$D$39:$D$48)</f>
        <v>0</v>
      </c>
      <c r="AE80">
        <f>SUMIF(一般公共服务!$A$39:$A$48,$L80,一般公共服务!$D$39:$D$48)</f>
        <v>0</v>
      </c>
      <c r="AF80" t="e">
        <f>SUMIF(#REF!,$L80,#REF!)</f>
        <v>#REF!</v>
      </c>
      <c r="AG80" t="e">
        <f>SUMIF(#REF!,$L80,#REF!)</f>
        <v>#REF!</v>
      </c>
      <c r="AH80" t="e">
        <f>SUMIF(#REF!,$L80,#REF!)</f>
        <v>#REF!</v>
      </c>
      <c r="AI80" t="e">
        <f>SUMIF(#REF!,$L80,#REF!)</f>
        <v>#REF!</v>
      </c>
      <c r="AJ80" t="e">
        <f>SUMIF(#REF!,$L80,#REF!)</f>
        <v>#REF!</v>
      </c>
      <c r="AK80" t="e">
        <f>SUMIF(#REF!,$L80,#REF!)</f>
        <v>#REF!</v>
      </c>
      <c r="AL80" t="e">
        <f>SUMIF(#REF!,$L80,#REF!)</f>
        <v>#REF!</v>
      </c>
      <c r="AM80" t="e">
        <f>SUMIF(#REF!,$L80,#REF!)</f>
        <v>#REF!</v>
      </c>
      <c r="AN80" t="e">
        <f>SUMIF(#REF!,$L80,#REF!)</f>
        <v>#REF!</v>
      </c>
      <c r="AO80" t="e">
        <f>SUMIF(#REF!,$L80,#REF!)</f>
        <v>#REF!</v>
      </c>
      <c r="AP80" t="e">
        <f>SUMIF(#REF!,$L80,#REF!)</f>
        <v>#REF!</v>
      </c>
      <c r="AQ80" t="e">
        <f>SUMIF(#REF!,$L80,#REF!)</f>
        <v>#REF!</v>
      </c>
      <c r="AR80" t="e">
        <f>SUMIF(#REF!,$L80,#REF!)</f>
        <v>#REF!</v>
      </c>
      <c r="AS80" t="e">
        <f>SUMIF(#REF!,$L80,#REF!)</f>
        <v>#REF!</v>
      </c>
      <c r="AT80" t="e">
        <f>SUMIF(#REF!,$L80,#REF!)</f>
        <v>#REF!</v>
      </c>
      <c r="AU80" t="e">
        <f>SUMIF(#REF!,$L80,#REF!)</f>
        <v>#REF!</v>
      </c>
      <c r="AV80" t="e">
        <f>SUMIF(#REF!,$L80,#REF!)</f>
        <v>#REF!</v>
      </c>
      <c r="AW80" t="e">
        <f>SUMIF(#REF!,$L80,#REF!)</f>
        <v>#REF!</v>
      </c>
      <c r="AX80" t="e">
        <f>SUMIF(#REF!,$L80,#REF!)</f>
        <v>#REF!</v>
      </c>
      <c r="AY80" t="e">
        <f>SUMIF(#REF!,$L80,#REF!)</f>
        <v>#REF!</v>
      </c>
      <c r="AZ80" t="e">
        <f>SUMIF(#REF!,$L80,#REF!)</f>
        <v>#REF!</v>
      </c>
      <c r="BA80" t="e">
        <f>SUMIF(#REF!,$L80,#REF!)</f>
        <v>#REF!</v>
      </c>
      <c r="BB80" t="e">
        <f>SUMIF(#REF!,$L80,#REF!)</f>
        <v>#REF!</v>
      </c>
      <c r="BC80" t="e">
        <f>SUMIF(#REF!,$L80,#REF!)</f>
        <v>#REF!</v>
      </c>
      <c r="BD80" t="e">
        <f>SUMIF(#REF!,$L80,#REF!)</f>
        <v>#REF!</v>
      </c>
      <c r="BE80" t="e">
        <f>SUMIF(#REF!,$L80,#REF!)</f>
        <v>#REF!</v>
      </c>
      <c r="BF80" t="e">
        <f>SUMIF(#REF!,$L80,#REF!)</f>
        <v>#REF!</v>
      </c>
      <c r="BG80" t="e">
        <f>SUMIF(#REF!,$L80,#REF!)</f>
        <v>#REF!</v>
      </c>
      <c r="BH80" t="e">
        <f>SUMIF(#REF!,$L80,#REF!)</f>
        <v>#REF!</v>
      </c>
      <c r="BI80" t="e">
        <f>SUMIF(#REF!,$L80,#REF!)</f>
        <v>#REF!</v>
      </c>
      <c r="BJ80" t="e">
        <f>SUMIF(#REF!,$L80,#REF!)</f>
        <v>#REF!</v>
      </c>
      <c r="BK80" t="e">
        <f>SUMIF(#REF!,$L80,#REF!)</f>
        <v>#REF!</v>
      </c>
      <c r="BL80" t="e">
        <f>SUMIF(#REF!,$L80,#REF!)</f>
        <v>#REF!</v>
      </c>
      <c r="BM80" t="e">
        <f>SUMIF(#REF!,$L80,#REF!)</f>
        <v>#REF!</v>
      </c>
      <c r="BN80" t="e">
        <f>SUMIF(#REF!,$L80,#REF!)</f>
        <v>#REF!</v>
      </c>
      <c r="BP80" t="s">
        <v>423</v>
      </c>
      <c r="BQ80" t="s">
        <v>424</v>
      </c>
      <c r="BR80" t="s">
        <v>64</v>
      </c>
      <c r="BT80" t="s">
        <v>425</v>
      </c>
    </row>
    <row r="81" spans="1:72">
      <c r="A81" t="s">
        <v>426</v>
      </c>
      <c r="K81" t="s">
        <v>64</v>
      </c>
      <c r="L81" s="126" t="s">
        <v>427</v>
      </c>
      <c r="M81" t="str">
        <f t="shared" si="6"/>
        <v>发改切块项目不能编制31013公务用车购置</v>
      </c>
      <c r="N81" s="126" t="e">
        <f ca="1">IF(P81&gt;0,COUNTIF($N$1:$N80,"?*")&amp;"、"&amp;M81&amp;"；","")</f>
        <v>#REF!</v>
      </c>
      <c r="P81" s="132" t="e">
        <f ca="1" t="shared" si="7"/>
        <v>#REF!</v>
      </c>
      <c r="Q81">
        <f>SUMIF(村级组织运转!$A$39:$A$48,$L81,村级组织运转!$D$39:$D$48)</f>
        <v>0</v>
      </c>
      <c r="R81">
        <f>SUMIF(文化传媒教育事务!$A$39:$A$46,$L81,文化传媒教育事务!$D$39:$D$46)</f>
        <v>0</v>
      </c>
      <c r="S81">
        <f>SUMIF(优化营商环境!$A$39:$A$48,$L81,优化营商环境!$D$39:$D$48)</f>
        <v>0</v>
      </c>
      <c r="T81">
        <f>SUMIF(业务往来!$A$39:$A$47,$L81,业务往来!$D$39:$D$47)</f>
        <v>0</v>
      </c>
      <c r="U81">
        <f>SUMIF(农林水事务!$A$39:$A$48,$L81,农林水事务!$D$39:$D$48)</f>
        <v>0</v>
      </c>
      <c r="V81">
        <f>SUMIF(卫生健康事务!$A$39:$A$48,$L81,卫生健康事务!$D$39:$D$48)</f>
        <v>0</v>
      </c>
      <c r="W81">
        <f>SUMIF(社会保障和就业!$A$39:$A$48,$L81,社会保障和就业!$D$39:$D$48)</f>
        <v>0</v>
      </c>
      <c r="X81">
        <f>SUMIF(国防动员!$A$39:$A$48,$L81,国防动员!$D$39:$D$48)</f>
        <v>0</v>
      </c>
      <c r="Y81">
        <f>SUMIF(节能环保!$A$39:$A$48,$L81,节能环保!$D$39:$D$48)</f>
        <v>0</v>
      </c>
      <c r="Z81">
        <f>SUMIF(基层争先创优!$A$39:$A$67,$L81,基层争先创优!$D$39:$D$67)</f>
        <v>0</v>
      </c>
      <c r="AA81">
        <f>SUMIF(灾害防治及应急管理!$A$39:$A$49,$L81,灾害防治及应急管理!$D$39:$D$49)</f>
        <v>0</v>
      </c>
      <c r="AB81">
        <f>SUMIF(脱贫攻坚衔接乡村振兴!$A$39:$A$48,$L81,脱贫攻坚衔接乡村振兴!$D$39:$D$48)</f>
        <v>0</v>
      </c>
      <c r="AC81" t="e">
        <f>SUMIF(#REF!,$L81,#REF!)</f>
        <v>#REF!</v>
      </c>
      <c r="AD81">
        <f>SUMIF(城乡社区支出!$A$39:$A$48,$L81,城乡社区支出!$D$39:$D$48)</f>
        <v>0</v>
      </c>
      <c r="AE81">
        <f>SUMIF(一般公共服务!$A$39:$A$48,$L81,一般公共服务!$D$39:$D$48)</f>
        <v>0</v>
      </c>
      <c r="AF81" t="e">
        <f>SUMIF(#REF!,$L81,#REF!)</f>
        <v>#REF!</v>
      </c>
      <c r="AG81" t="e">
        <f>SUMIF(#REF!,$L81,#REF!)</f>
        <v>#REF!</v>
      </c>
      <c r="AH81" t="e">
        <f>SUMIF(#REF!,$L81,#REF!)</f>
        <v>#REF!</v>
      </c>
      <c r="AI81" t="e">
        <f>SUMIF(#REF!,$L81,#REF!)</f>
        <v>#REF!</v>
      </c>
      <c r="AJ81" t="e">
        <f>SUMIF(#REF!,$L81,#REF!)</f>
        <v>#REF!</v>
      </c>
      <c r="AK81" t="e">
        <f>SUMIF(#REF!,$L81,#REF!)</f>
        <v>#REF!</v>
      </c>
      <c r="AL81" t="e">
        <f>SUMIF(#REF!,$L81,#REF!)</f>
        <v>#REF!</v>
      </c>
      <c r="AM81" t="e">
        <f>SUMIF(#REF!,$L81,#REF!)</f>
        <v>#REF!</v>
      </c>
      <c r="AN81" t="e">
        <f>SUMIF(#REF!,$L81,#REF!)</f>
        <v>#REF!</v>
      </c>
      <c r="AO81" t="e">
        <f>SUMIF(#REF!,$L81,#REF!)</f>
        <v>#REF!</v>
      </c>
      <c r="AP81" t="e">
        <f>SUMIF(#REF!,$L81,#REF!)</f>
        <v>#REF!</v>
      </c>
      <c r="AQ81" t="e">
        <f>SUMIF(#REF!,$L81,#REF!)</f>
        <v>#REF!</v>
      </c>
      <c r="AR81" t="e">
        <f>SUMIF(#REF!,$L81,#REF!)</f>
        <v>#REF!</v>
      </c>
      <c r="AS81" t="e">
        <f>SUMIF(#REF!,$L81,#REF!)</f>
        <v>#REF!</v>
      </c>
      <c r="AT81" t="e">
        <f>SUMIF(#REF!,$L81,#REF!)</f>
        <v>#REF!</v>
      </c>
      <c r="AU81" t="e">
        <f>SUMIF(#REF!,$L81,#REF!)</f>
        <v>#REF!</v>
      </c>
      <c r="AV81" t="e">
        <f>SUMIF(#REF!,$L81,#REF!)</f>
        <v>#REF!</v>
      </c>
      <c r="AW81" t="e">
        <f>SUMIF(#REF!,$L81,#REF!)</f>
        <v>#REF!</v>
      </c>
      <c r="AX81" t="e">
        <f>SUMIF(#REF!,$L81,#REF!)</f>
        <v>#REF!</v>
      </c>
      <c r="AY81" t="e">
        <f>SUMIF(#REF!,$L81,#REF!)</f>
        <v>#REF!</v>
      </c>
      <c r="AZ81" t="e">
        <f>SUMIF(#REF!,$L81,#REF!)</f>
        <v>#REF!</v>
      </c>
      <c r="BA81" t="e">
        <f>SUMIF(#REF!,$L81,#REF!)</f>
        <v>#REF!</v>
      </c>
      <c r="BB81" t="e">
        <f>SUMIF(#REF!,$L81,#REF!)</f>
        <v>#REF!</v>
      </c>
      <c r="BC81" t="e">
        <f>SUMIF(#REF!,$L81,#REF!)</f>
        <v>#REF!</v>
      </c>
      <c r="BD81" t="e">
        <f>SUMIF(#REF!,$L81,#REF!)</f>
        <v>#REF!</v>
      </c>
      <c r="BE81" t="e">
        <f>SUMIF(#REF!,$L81,#REF!)</f>
        <v>#REF!</v>
      </c>
      <c r="BF81" t="e">
        <f>SUMIF(#REF!,$L81,#REF!)</f>
        <v>#REF!</v>
      </c>
      <c r="BG81" t="e">
        <f>SUMIF(#REF!,$L81,#REF!)</f>
        <v>#REF!</v>
      </c>
      <c r="BH81" t="e">
        <f>SUMIF(#REF!,$L81,#REF!)</f>
        <v>#REF!</v>
      </c>
      <c r="BI81" t="e">
        <f>SUMIF(#REF!,$L81,#REF!)</f>
        <v>#REF!</v>
      </c>
      <c r="BJ81" t="e">
        <f>SUMIF(#REF!,$L81,#REF!)</f>
        <v>#REF!</v>
      </c>
      <c r="BK81" t="e">
        <f>SUMIF(#REF!,$L81,#REF!)</f>
        <v>#REF!</v>
      </c>
      <c r="BL81" t="e">
        <f>SUMIF(#REF!,$L81,#REF!)</f>
        <v>#REF!</v>
      </c>
      <c r="BM81" t="e">
        <f>SUMIF(#REF!,$L81,#REF!)</f>
        <v>#REF!</v>
      </c>
      <c r="BN81" t="e">
        <f>SUMIF(#REF!,$L81,#REF!)</f>
        <v>#REF!</v>
      </c>
      <c r="BP81" t="s">
        <v>428</v>
      </c>
      <c r="BQ81" t="s">
        <v>348</v>
      </c>
      <c r="BR81" t="s">
        <v>64</v>
      </c>
      <c r="BT81" t="s">
        <v>429</v>
      </c>
    </row>
    <row r="82" spans="1:72">
      <c r="A82" t="s">
        <v>430</v>
      </c>
      <c r="K82" t="s">
        <v>64</v>
      </c>
      <c r="L82" s="126" t="s">
        <v>431</v>
      </c>
      <c r="M82" t="str">
        <f t="shared" si="6"/>
        <v>发改切块项目不能编制31019其他交通工具购置</v>
      </c>
      <c r="N82" s="126" t="e">
        <f ca="1">IF(P82&gt;0,COUNTIF($N$1:$N81,"?*")&amp;"、"&amp;M82&amp;"；","")</f>
        <v>#REF!</v>
      </c>
      <c r="P82" s="132" t="e">
        <f ca="1" t="shared" si="7"/>
        <v>#REF!</v>
      </c>
      <c r="Q82">
        <f>SUMIF(村级组织运转!$A$39:$A$48,$L82,村级组织运转!$D$39:$D$48)</f>
        <v>0</v>
      </c>
      <c r="R82">
        <f>SUMIF(文化传媒教育事务!$A$39:$A$46,$L82,文化传媒教育事务!$D$39:$D$46)</f>
        <v>0</v>
      </c>
      <c r="S82">
        <f>SUMIF(优化营商环境!$A$39:$A$48,$L82,优化营商环境!$D$39:$D$48)</f>
        <v>0</v>
      </c>
      <c r="T82">
        <f>SUMIF(业务往来!$A$39:$A$47,$L82,业务往来!$D$39:$D$47)</f>
        <v>0</v>
      </c>
      <c r="U82">
        <f>SUMIF(农林水事务!$A$39:$A$48,$L82,农林水事务!$D$39:$D$48)</f>
        <v>0</v>
      </c>
      <c r="V82">
        <f>SUMIF(卫生健康事务!$A$39:$A$48,$L82,卫生健康事务!$D$39:$D$48)</f>
        <v>0</v>
      </c>
      <c r="W82">
        <f>SUMIF(社会保障和就业!$A$39:$A$48,$L82,社会保障和就业!$D$39:$D$48)</f>
        <v>0</v>
      </c>
      <c r="X82">
        <f>SUMIF(国防动员!$A$39:$A$48,$L82,国防动员!$D$39:$D$48)</f>
        <v>0</v>
      </c>
      <c r="Y82">
        <f>SUMIF(节能环保!$A$39:$A$48,$L82,节能环保!$D$39:$D$48)</f>
        <v>0</v>
      </c>
      <c r="Z82">
        <f>SUMIF(基层争先创优!$A$39:$A$67,$L82,基层争先创优!$D$39:$D$67)</f>
        <v>0</v>
      </c>
      <c r="AA82">
        <f>SUMIF(灾害防治及应急管理!$A$39:$A$49,$L82,灾害防治及应急管理!$D$39:$D$49)</f>
        <v>0</v>
      </c>
      <c r="AB82">
        <f>SUMIF(脱贫攻坚衔接乡村振兴!$A$39:$A$48,$L82,脱贫攻坚衔接乡村振兴!$D$39:$D$48)</f>
        <v>0</v>
      </c>
      <c r="AC82" t="e">
        <f>SUMIF(#REF!,$L82,#REF!)</f>
        <v>#REF!</v>
      </c>
      <c r="AD82">
        <f>SUMIF(城乡社区支出!$A$39:$A$48,$L82,城乡社区支出!$D$39:$D$48)</f>
        <v>0</v>
      </c>
      <c r="AE82">
        <f>SUMIF(一般公共服务!$A$39:$A$48,$L82,一般公共服务!$D$39:$D$48)</f>
        <v>0</v>
      </c>
      <c r="AF82" t="e">
        <f>SUMIF(#REF!,$L82,#REF!)</f>
        <v>#REF!</v>
      </c>
      <c r="AG82" t="e">
        <f>SUMIF(#REF!,$L82,#REF!)</f>
        <v>#REF!</v>
      </c>
      <c r="AH82" t="e">
        <f>SUMIF(#REF!,$L82,#REF!)</f>
        <v>#REF!</v>
      </c>
      <c r="AI82" t="e">
        <f>SUMIF(#REF!,$L82,#REF!)</f>
        <v>#REF!</v>
      </c>
      <c r="AJ82" t="e">
        <f>SUMIF(#REF!,$L82,#REF!)</f>
        <v>#REF!</v>
      </c>
      <c r="AK82" t="e">
        <f>SUMIF(#REF!,$L82,#REF!)</f>
        <v>#REF!</v>
      </c>
      <c r="AL82" t="e">
        <f>SUMIF(#REF!,$L82,#REF!)</f>
        <v>#REF!</v>
      </c>
      <c r="AM82" t="e">
        <f>SUMIF(#REF!,$L82,#REF!)</f>
        <v>#REF!</v>
      </c>
      <c r="AN82" t="e">
        <f>SUMIF(#REF!,$L82,#REF!)</f>
        <v>#REF!</v>
      </c>
      <c r="AO82" t="e">
        <f>SUMIF(#REF!,$L82,#REF!)</f>
        <v>#REF!</v>
      </c>
      <c r="AP82" t="e">
        <f>SUMIF(#REF!,$L82,#REF!)</f>
        <v>#REF!</v>
      </c>
      <c r="AQ82" t="e">
        <f>SUMIF(#REF!,$L82,#REF!)</f>
        <v>#REF!</v>
      </c>
      <c r="AR82" t="e">
        <f>SUMIF(#REF!,$L82,#REF!)</f>
        <v>#REF!</v>
      </c>
      <c r="AS82" t="e">
        <f>SUMIF(#REF!,$L82,#REF!)</f>
        <v>#REF!</v>
      </c>
      <c r="AT82" t="e">
        <f>SUMIF(#REF!,$L82,#REF!)</f>
        <v>#REF!</v>
      </c>
      <c r="AU82" t="e">
        <f>SUMIF(#REF!,$L82,#REF!)</f>
        <v>#REF!</v>
      </c>
      <c r="AV82" t="e">
        <f>SUMIF(#REF!,$L82,#REF!)</f>
        <v>#REF!</v>
      </c>
      <c r="AW82" t="e">
        <f>SUMIF(#REF!,$L82,#REF!)</f>
        <v>#REF!</v>
      </c>
      <c r="AX82" t="e">
        <f>SUMIF(#REF!,$L82,#REF!)</f>
        <v>#REF!</v>
      </c>
      <c r="AY82" t="e">
        <f>SUMIF(#REF!,$L82,#REF!)</f>
        <v>#REF!</v>
      </c>
      <c r="AZ82" t="e">
        <f>SUMIF(#REF!,$L82,#REF!)</f>
        <v>#REF!</v>
      </c>
      <c r="BA82" t="e">
        <f>SUMIF(#REF!,$L82,#REF!)</f>
        <v>#REF!</v>
      </c>
      <c r="BB82" t="e">
        <f>SUMIF(#REF!,$L82,#REF!)</f>
        <v>#REF!</v>
      </c>
      <c r="BC82" t="e">
        <f>SUMIF(#REF!,$L82,#REF!)</f>
        <v>#REF!</v>
      </c>
      <c r="BD82" t="e">
        <f>SUMIF(#REF!,$L82,#REF!)</f>
        <v>#REF!</v>
      </c>
      <c r="BE82" t="e">
        <f>SUMIF(#REF!,$L82,#REF!)</f>
        <v>#REF!</v>
      </c>
      <c r="BF82" t="e">
        <f>SUMIF(#REF!,$L82,#REF!)</f>
        <v>#REF!</v>
      </c>
      <c r="BG82" t="e">
        <f>SUMIF(#REF!,$L82,#REF!)</f>
        <v>#REF!</v>
      </c>
      <c r="BH82" t="e">
        <f>SUMIF(#REF!,$L82,#REF!)</f>
        <v>#REF!</v>
      </c>
      <c r="BI82" t="e">
        <f>SUMIF(#REF!,$L82,#REF!)</f>
        <v>#REF!</v>
      </c>
      <c r="BJ82" t="e">
        <f>SUMIF(#REF!,$L82,#REF!)</f>
        <v>#REF!</v>
      </c>
      <c r="BK82" t="e">
        <f>SUMIF(#REF!,$L82,#REF!)</f>
        <v>#REF!</v>
      </c>
      <c r="BL82" t="e">
        <f>SUMIF(#REF!,$L82,#REF!)</f>
        <v>#REF!</v>
      </c>
      <c r="BM82" t="e">
        <f>SUMIF(#REF!,$L82,#REF!)</f>
        <v>#REF!</v>
      </c>
      <c r="BN82" t="e">
        <f>SUMIF(#REF!,$L82,#REF!)</f>
        <v>#REF!</v>
      </c>
      <c r="BP82" t="s">
        <v>432</v>
      </c>
      <c r="BQ82" t="s">
        <v>112</v>
      </c>
      <c r="BR82" t="s">
        <v>432</v>
      </c>
      <c r="BT82" t="s">
        <v>433</v>
      </c>
    </row>
    <row r="83" spans="1:72">
      <c r="A83" t="s">
        <v>434</v>
      </c>
      <c r="K83" t="s">
        <v>64</v>
      </c>
      <c r="L83" s="126" t="s">
        <v>435</v>
      </c>
      <c r="M83" t="str">
        <f t="shared" si="6"/>
        <v>发改切块项目不能编制31021文物和陈列品购置</v>
      </c>
      <c r="N83" s="126" t="e">
        <f ca="1">IF(P83&gt;0,COUNTIF($N$1:$N82,"?*")&amp;"、"&amp;M83&amp;"；","")</f>
        <v>#REF!</v>
      </c>
      <c r="P83" s="132" t="e">
        <f ca="1" t="shared" si="7"/>
        <v>#REF!</v>
      </c>
      <c r="Q83">
        <f>SUMIF(村级组织运转!$A$39:$A$48,$L83,村级组织运转!$D$39:$D$48)</f>
        <v>0</v>
      </c>
      <c r="R83">
        <f>SUMIF(文化传媒教育事务!$A$39:$A$46,$L83,文化传媒教育事务!$D$39:$D$46)</f>
        <v>0</v>
      </c>
      <c r="S83">
        <f>SUMIF(优化营商环境!$A$39:$A$48,$L83,优化营商环境!$D$39:$D$48)</f>
        <v>0</v>
      </c>
      <c r="T83">
        <f>SUMIF(业务往来!$A$39:$A$47,$L83,业务往来!$D$39:$D$47)</f>
        <v>0</v>
      </c>
      <c r="U83">
        <f>SUMIF(农林水事务!$A$39:$A$48,$L83,农林水事务!$D$39:$D$48)</f>
        <v>0</v>
      </c>
      <c r="V83">
        <f>SUMIF(卫生健康事务!$A$39:$A$48,$L83,卫生健康事务!$D$39:$D$48)</f>
        <v>0</v>
      </c>
      <c r="W83">
        <f>SUMIF(社会保障和就业!$A$39:$A$48,$L83,社会保障和就业!$D$39:$D$48)</f>
        <v>0</v>
      </c>
      <c r="X83">
        <f>SUMIF(国防动员!$A$39:$A$48,$L83,国防动员!$D$39:$D$48)</f>
        <v>0</v>
      </c>
      <c r="Y83">
        <f>SUMIF(节能环保!$A$39:$A$48,$L83,节能环保!$D$39:$D$48)</f>
        <v>0</v>
      </c>
      <c r="Z83">
        <f>SUMIF(基层争先创优!$A$39:$A$67,$L83,基层争先创优!$D$39:$D$67)</f>
        <v>0</v>
      </c>
      <c r="AA83">
        <f>SUMIF(灾害防治及应急管理!$A$39:$A$49,$L83,灾害防治及应急管理!$D$39:$D$49)</f>
        <v>0</v>
      </c>
      <c r="AB83">
        <f>SUMIF(脱贫攻坚衔接乡村振兴!$A$39:$A$48,$L83,脱贫攻坚衔接乡村振兴!$D$39:$D$48)</f>
        <v>0</v>
      </c>
      <c r="AC83" t="e">
        <f>SUMIF(#REF!,$L83,#REF!)</f>
        <v>#REF!</v>
      </c>
      <c r="AD83">
        <f>SUMIF(城乡社区支出!$A$39:$A$48,$L83,城乡社区支出!$D$39:$D$48)</f>
        <v>0</v>
      </c>
      <c r="AE83">
        <f>SUMIF(一般公共服务!$A$39:$A$48,$L83,一般公共服务!$D$39:$D$48)</f>
        <v>0</v>
      </c>
      <c r="AF83" t="e">
        <f>SUMIF(#REF!,$L83,#REF!)</f>
        <v>#REF!</v>
      </c>
      <c r="AG83" t="e">
        <f>SUMIF(#REF!,$L83,#REF!)</f>
        <v>#REF!</v>
      </c>
      <c r="AH83" t="e">
        <f>SUMIF(#REF!,$L83,#REF!)</f>
        <v>#REF!</v>
      </c>
      <c r="AI83" t="e">
        <f>SUMIF(#REF!,$L83,#REF!)</f>
        <v>#REF!</v>
      </c>
      <c r="AJ83" t="e">
        <f>SUMIF(#REF!,$L83,#REF!)</f>
        <v>#REF!</v>
      </c>
      <c r="AK83" t="e">
        <f>SUMIF(#REF!,$L83,#REF!)</f>
        <v>#REF!</v>
      </c>
      <c r="AL83" t="e">
        <f>SUMIF(#REF!,$L83,#REF!)</f>
        <v>#REF!</v>
      </c>
      <c r="AM83" t="e">
        <f>SUMIF(#REF!,$L83,#REF!)</f>
        <v>#REF!</v>
      </c>
      <c r="AN83" t="e">
        <f>SUMIF(#REF!,$L83,#REF!)</f>
        <v>#REF!</v>
      </c>
      <c r="AO83" t="e">
        <f>SUMIF(#REF!,$L83,#REF!)</f>
        <v>#REF!</v>
      </c>
      <c r="AP83" t="e">
        <f>SUMIF(#REF!,$L83,#REF!)</f>
        <v>#REF!</v>
      </c>
      <c r="AQ83" t="e">
        <f>SUMIF(#REF!,$L83,#REF!)</f>
        <v>#REF!</v>
      </c>
      <c r="AR83" t="e">
        <f>SUMIF(#REF!,$L83,#REF!)</f>
        <v>#REF!</v>
      </c>
      <c r="AS83" t="e">
        <f>SUMIF(#REF!,$L83,#REF!)</f>
        <v>#REF!</v>
      </c>
      <c r="AT83" t="e">
        <f>SUMIF(#REF!,$L83,#REF!)</f>
        <v>#REF!</v>
      </c>
      <c r="AU83" t="e">
        <f>SUMIF(#REF!,$L83,#REF!)</f>
        <v>#REF!</v>
      </c>
      <c r="AV83" t="e">
        <f>SUMIF(#REF!,$L83,#REF!)</f>
        <v>#REF!</v>
      </c>
      <c r="AW83" t="e">
        <f>SUMIF(#REF!,$L83,#REF!)</f>
        <v>#REF!</v>
      </c>
      <c r="AX83" t="e">
        <f>SUMIF(#REF!,$L83,#REF!)</f>
        <v>#REF!</v>
      </c>
      <c r="AY83" t="e">
        <f>SUMIF(#REF!,$L83,#REF!)</f>
        <v>#REF!</v>
      </c>
      <c r="AZ83" t="e">
        <f>SUMIF(#REF!,$L83,#REF!)</f>
        <v>#REF!</v>
      </c>
      <c r="BA83" t="e">
        <f>SUMIF(#REF!,$L83,#REF!)</f>
        <v>#REF!</v>
      </c>
      <c r="BB83" t="e">
        <f>SUMIF(#REF!,$L83,#REF!)</f>
        <v>#REF!</v>
      </c>
      <c r="BC83" t="e">
        <f>SUMIF(#REF!,$L83,#REF!)</f>
        <v>#REF!</v>
      </c>
      <c r="BD83" t="e">
        <f>SUMIF(#REF!,$L83,#REF!)</f>
        <v>#REF!</v>
      </c>
      <c r="BE83" t="e">
        <f>SUMIF(#REF!,$L83,#REF!)</f>
        <v>#REF!</v>
      </c>
      <c r="BF83" t="e">
        <f>SUMIF(#REF!,$L83,#REF!)</f>
        <v>#REF!</v>
      </c>
      <c r="BG83" t="e">
        <f>SUMIF(#REF!,$L83,#REF!)</f>
        <v>#REF!</v>
      </c>
      <c r="BH83" t="e">
        <f>SUMIF(#REF!,$L83,#REF!)</f>
        <v>#REF!</v>
      </c>
      <c r="BI83" t="e">
        <f>SUMIF(#REF!,$L83,#REF!)</f>
        <v>#REF!</v>
      </c>
      <c r="BJ83" t="e">
        <f>SUMIF(#REF!,$L83,#REF!)</f>
        <v>#REF!</v>
      </c>
      <c r="BK83" t="e">
        <f>SUMIF(#REF!,$L83,#REF!)</f>
        <v>#REF!</v>
      </c>
      <c r="BL83" t="e">
        <f>SUMIF(#REF!,$L83,#REF!)</f>
        <v>#REF!</v>
      </c>
      <c r="BM83" t="e">
        <f>SUMIF(#REF!,$L83,#REF!)</f>
        <v>#REF!</v>
      </c>
      <c r="BN83" t="e">
        <f>SUMIF(#REF!,$L83,#REF!)</f>
        <v>#REF!</v>
      </c>
      <c r="BP83" t="s">
        <v>436</v>
      </c>
      <c r="BQ83" t="s">
        <v>437</v>
      </c>
      <c r="BR83" t="s">
        <v>64</v>
      </c>
      <c r="BT83" t="s">
        <v>438</v>
      </c>
    </row>
    <row r="84" spans="1:72">
      <c r="A84" t="s">
        <v>439</v>
      </c>
      <c r="K84" t="s">
        <v>64</v>
      </c>
      <c r="L84" s="126" t="s">
        <v>440</v>
      </c>
      <c r="M84" t="str">
        <f t="shared" si="6"/>
        <v>发改切块项目不能编制31022无形资产购置</v>
      </c>
      <c r="N84" s="126" t="e">
        <f ca="1">IF(P84&gt;0,COUNTIF($N$1:$N83,"?*")&amp;"、"&amp;M84&amp;"；","")</f>
        <v>#REF!</v>
      </c>
      <c r="P84" s="132" t="e">
        <f ca="1" t="shared" si="7"/>
        <v>#REF!</v>
      </c>
      <c r="Q84">
        <f>SUMIF(村级组织运转!$A$39:$A$48,$L84,村级组织运转!$D$39:$D$48)</f>
        <v>0</v>
      </c>
      <c r="R84">
        <f>SUMIF(文化传媒教育事务!$A$39:$A$46,$L84,文化传媒教育事务!$D$39:$D$46)</f>
        <v>0</v>
      </c>
      <c r="S84">
        <f>SUMIF(优化营商环境!$A$39:$A$48,$L84,优化营商环境!$D$39:$D$48)</f>
        <v>0</v>
      </c>
      <c r="T84">
        <f>SUMIF(业务往来!$A$39:$A$47,$L84,业务往来!$D$39:$D$47)</f>
        <v>0</v>
      </c>
      <c r="U84">
        <f>SUMIF(农林水事务!$A$39:$A$48,$L84,农林水事务!$D$39:$D$48)</f>
        <v>0</v>
      </c>
      <c r="V84">
        <f>SUMIF(卫生健康事务!$A$39:$A$48,$L84,卫生健康事务!$D$39:$D$48)</f>
        <v>0</v>
      </c>
      <c r="W84">
        <f>SUMIF(社会保障和就业!$A$39:$A$48,$L84,社会保障和就业!$D$39:$D$48)</f>
        <v>0</v>
      </c>
      <c r="X84">
        <f>SUMIF(国防动员!$A$39:$A$48,$L84,国防动员!$D$39:$D$48)</f>
        <v>0</v>
      </c>
      <c r="Y84">
        <f>SUMIF(节能环保!$A$39:$A$48,$L84,节能环保!$D$39:$D$48)</f>
        <v>0</v>
      </c>
      <c r="Z84">
        <f>SUMIF(基层争先创优!$A$39:$A$67,$L84,基层争先创优!$D$39:$D$67)</f>
        <v>0</v>
      </c>
      <c r="AA84">
        <f>SUMIF(灾害防治及应急管理!$A$39:$A$49,$L84,灾害防治及应急管理!$D$39:$D$49)</f>
        <v>0</v>
      </c>
      <c r="AB84">
        <f>SUMIF(脱贫攻坚衔接乡村振兴!$A$39:$A$48,$L84,脱贫攻坚衔接乡村振兴!$D$39:$D$48)</f>
        <v>0</v>
      </c>
      <c r="AC84" t="e">
        <f>SUMIF(#REF!,$L84,#REF!)</f>
        <v>#REF!</v>
      </c>
      <c r="AD84">
        <f>SUMIF(城乡社区支出!$A$39:$A$48,$L84,城乡社区支出!$D$39:$D$48)</f>
        <v>0</v>
      </c>
      <c r="AE84">
        <f>SUMIF(一般公共服务!$A$39:$A$48,$L84,一般公共服务!$D$39:$D$48)</f>
        <v>0</v>
      </c>
      <c r="AF84" t="e">
        <f>SUMIF(#REF!,$L84,#REF!)</f>
        <v>#REF!</v>
      </c>
      <c r="AG84" t="e">
        <f>SUMIF(#REF!,$L84,#REF!)</f>
        <v>#REF!</v>
      </c>
      <c r="AH84" t="e">
        <f>SUMIF(#REF!,$L84,#REF!)</f>
        <v>#REF!</v>
      </c>
      <c r="AI84" t="e">
        <f>SUMIF(#REF!,$L84,#REF!)</f>
        <v>#REF!</v>
      </c>
      <c r="AJ84" t="e">
        <f>SUMIF(#REF!,$L84,#REF!)</f>
        <v>#REF!</v>
      </c>
      <c r="AK84" t="e">
        <f>SUMIF(#REF!,$L84,#REF!)</f>
        <v>#REF!</v>
      </c>
      <c r="AL84" t="e">
        <f>SUMIF(#REF!,$L84,#REF!)</f>
        <v>#REF!</v>
      </c>
      <c r="AM84" t="e">
        <f>SUMIF(#REF!,$L84,#REF!)</f>
        <v>#REF!</v>
      </c>
      <c r="AN84" t="e">
        <f>SUMIF(#REF!,$L84,#REF!)</f>
        <v>#REF!</v>
      </c>
      <c r="AO84" t="e">
        <f>SUMIF(#REF!,$L84,#REF!)</f>
        <v>#REF!</v>
      </c>
      <c r="AP84" t="e">
        <f>SUMIF(#REF!,$L84,#REF!)</f>
        <v>#REF!</v>
      </c>
      <c r="AQ84" t="e">
        <f>SUMIF(#REF!,$L84,#REF!)</f>
        <v>#REF!</v>
      </c>
      <c r="AR84" t="e">
        <f>SUMIF(#REF!,$L84,#REF!)</f>
        <v>#REF!</v>
      </c>
      <c r="AS84" t="e">
        <f>SUMIF(#REF!,$L84,#REF!)</f>
        <v>#REF!</v>
      </c>
      <c r="AT84" t="e">
        <f>SUMIF(#REF!,$L84,#REF!)</f>
        <v>#REF!</v>
      </c>
      <c r="AU84" t="e">
        <f>SUMIF(#REF!,$L84,#REF!)</f>
        <v>#REF!</v>
      </c>
      <c r="AV84" t="e">
        <f>SUMIF(#REF!,$L84,#REF!)</f>
        <v>#REF!</v>
      </c>
      <c r="AW84" t="e">
        <f>SUMIF(#REF!,$L84,#REF!)</f>
        <v>#REF!</v>
      </c>
      <c r="AX84" t="e">
        <f>SUMIF(#REF!,$L84,#REF!)</f>
        <v>#REF!</v>
      </c>
      <c r="AY84" t="e">
        <f>SUMIF(#REF!,$L84,#REF!)</f>
        <v>#REF!</v>
      </c>
      <c r="AZ84" t="e">
        <f>SUMIF(#REF!,$L84,#REF!)</f>
        <v>#REF!</v>
      </c>
      <c r="BA84" t="e">
        <f>SUMIF(#REF!,$L84,#REF!)</f>
        <v>#REF!</v>
      </c>
      <c r="BB84" t="e">
        <f>SUMIF(#REF!,$L84,#REF!)</f>
        <v>#REF!</v>
      </c>
      <c r="BC84" t="e">
        <f>SUMIF(#REF!,$L84,#REF!)</f>
        <v>#REF!</v>
      </c>
      <c r="BD84" t="e">
        <f>SUMIF(#REF!,$L84,#REF!)</f>
        <v>#REF!</v>
      </c>
      <c r="BE84" t="e">
        <f>SUMIF(#REF!,$L84,#REF!)</f>
        <v>#REF!</v>
      </c>
      <c r="BF84" t="e">
        <f>SUMIF(#REF!,$L84,#REF!)</f>
        <v>#REF!</v>
      </c>
      <c r="BG84" t="e">
        <f>SUMIF(#REF!,$L84,#REF!)</f>
        <v>#REF!</v>
      </c>
      <c r="BH84" t="e">
        <f>SUMIF(#REF!,$L84,#REF!)</f>
        <v>#REF!</v>
      </c>
      <c r="BI84" t="e">
        <f>SUMIF(#REF!,$L84,#REF!)</f>
        <v>#REF!</v>
      </c>
      <c r="BJ84" t="e">
        <f>SUMIF(#REF!,$L84,#REF!)</f>
        <v>#REF!</v>
      </c>
      <c r="BK84" t="e">
        <f>SUMIF(#REF!,$L84,#REF!)</f>
        <v>#REF!</v>
      </c>
      <c r="BL84" t="e">
        <f>SUMIF(#REF!,$L84,#REF!)</f>
        <v>#REF!</v>
      </c>
      <c r="BM84" t="e">
        <f>SUMIF(#REF!,$L84,#REF!)</f>
        <v>#REF!</v>
      </c>
      <c r="BN84" t="e">
        <f>SUMIF(#REF!,$L84,#REF!)</f>
        <v>#REF!</v>
      </c>
      <c r="BP84" t="s">
        <v>441</v>
      </c>
      <c r="BQ84" t="s">
        <v>442</v>
      </c>
      <c r="BR84" t="s">
        <v>441</v>
      </c>
      <c r="BT84" t="s">
        <v>443</v>
      </c>
    </row>
    <row r="85" spans="1:72">
      <c r="A85" t="s">
        <v>444</v>
      </c>
      <c r="K85" t="s">
        <v>64</v>
      </c>
      <c r="L85" s="126" t="s">
        <v>445</v>
      </c>
      <c r="M85" t="str">
        <f t="shared" si="6"/>
        <v>发改切块项目不能编制31099其他资本性支出</v>
      </c>
      <c r="N85" s="126" t="e">
        <f ca="1">IF(P85&gt;0,COUNTIF($N$1:$N84,"?*")&amp;"、"&amp;M85&amp;"；","")</f>
        <v>#REF!</v>
      </c>
      <c r="P85" s="132" t="e">
        <f ca="1" t="shared" si="7"/>
        <v>#REF!</v>
      </c>
      <c r="Q85">
        <f>SUMIF(村级组织运转!$A$39:$A$48,$L85,村级组织运转!$D$39:$D$48)</f>
        <v>0</v>
      </c>
      <c r="R85">
        <f>SUMIF(文化传媒教育事务!$A$39:$A$46,$L85,文化传媒教育事务!$D$39:$D$46)</f>
        <v>0</v>
      </c>
      <c r="S85">
        <f>SUMIF(优化营商环境!$A$39:$A$48,$L85,优化营商环境!$D$39:$D$48)</f>
        <v>0</v>
      </c>
      <c r="T85">
        <f>SUMIF(业务往来!$A$39:$A$47,$L85,业务往来!$D$39:$D$47)</f>
        <v>0</v>
      </c>
      <c r="U85">
        <f>SUMIF(农林水事务!$A$39:$A$48,$L85,农林水事务!$D$39:$D$48)</f>
        <v>0</v>
      </c>
      <c r="V85">
        <f>SUMIF(卫生健康事务!$A$39:$A$48,$L85,卫生健康事务!$D$39:$D$48)</f>
        <v>0</v>
      </c>
      <c r="W85">
        <f>SUMIF(社会保障和就业!$A$39:$A$48,$L85,社会保障和就业!$D$39:$D$48)</f>
        <v>0</v>
      </c>
      <c r="X85">
        <f>SUMIF(国防动员!$A$39:$A$48,$L85,国防动员!$D$39:$D$48)</f>
        <v>0</v>
      </c>
      <c r="Y85">
        <f>SUMIF(节能环保!$A$39:$A$48,$L85,节能环保!$D$39:$D$48)</f>
        <v>0</v>
      </c>
      <c r="Z85">
        <f>SUMIF(基层争先创优!$A$39:$A$67,$L85,基层争先创优!$D$39:$D$67)</f>
        <v>0</v>
      </c>
      <c r="AA85">
        <f>SUMIF(灾害防治及应急管理!$A$39:$A$49,$L85,灾害防治及应急管理!$D$39:$D$49)</f>
        <v>0</v>
      </c>
      <c r="AB85">
        <f>SUMIF(脱贫攻坚衔接乡村振兴!$A$39:$A$48,$L85,脱贫攻坚衔接乡村振兴!$D$39:$D$48)</f>
        <v>0</v>
      </c>
      <c r="AC85" t="e">
        <f>SUMIF(#REF!,$L85,#REF!)</f>
        <v>#REF!</v>
      </c>
      <c r="AD85">
        <f>SUMIF(城乡社区支出!$A$39:$A$48,$L85,城乡社区支出!$D$39:$D$48)</f>
        <v>0</v>
      </c>
      <c r="AE85">
        <f>SUMIF(一般公共服务!$A$39:$A$48,$L85,一般公共服务!$D$39:$D$48)</f>
        <v>0</v>
      </c>
      <c r="AF85" t="e">
        <f>SUMIF(#REF!,$L85,#REF!)</f>
        <v>#REF!</v>
      </c>
      <c r="AG85" t="e">
        <f>SUMIF(#REF!,$L85,#REF!)</f>
        <v>#REF!</v>
      </c>
      <c r="AH85" t="e">
        <f>SUMIF(#REF!,$L85,#REF!)</f>
        <v>#REF!</v>
      </c>
      <c r="AI85" t="e">
        <f>SUMIF(#REF!,$L85,#REF!)</f>
        <v>#REF!</v>
      </c>
      <c r="AJ85" t="e">
        <f>SUMIF(#REF!,$L85,#REF!)</f>
        <v>#REF!</v>
      </c>
      <c r="AK85" t="e">
        <f>SUMIF(#REF!,$L85,#REF!)</f>
        <v>#REF!</v>
      </c>
      <c r="AL85" t="e">
        <f>SUMIF(#REF!,$L85,#REF!)</f>
        <v>#REF!</v>
      </c>
      <c r="AM85" t="e">
        <f>SUMIF(#REF!,$L85,#REF!)</f>
        <v>#REF!</v>
      </c>
      <c r="AN85" t="e">
        <f>SUMIF(#REF!,$L85,#REF!)</f>
        <v>#REF!</v>
      </c>
      <c r="AO85" t="e">
        <f>SUMIF(#REF!,$L85,#REF!)</f>
        <v>#REF!</v>
      </c>
      <c r="AP85" t="e">
        <f>SUMIF(#REF!,$L85,#REF!)</f>
        <v>#REF!</v>
      </c>
      <c r="AQ85" t="e">
        <f>SUMIF(#REF!,$L85,#REF!)</f>
        <v>#REF!</v>
      </c>
      <c r="AR85" t="e">
        <f>SUMIF(#REF!,$L85,#REF!)</f>
        <v>#REF!</v>
      </c>
      <c r="AS85" t="e">
        <f>SUMIF(#REF!,$L85,#REF!)</f>
        <v>#REF!</v>
      </c>
      <c r="AT85" t="e">
        <f>SUMIF(#REF!,$L85,#REF!)</f>
        <v>#REF!</v>
      </c>
      <c r="AU85" t="e">
        <f>SUMIF(#REF!,$L85,#REF!)</f>
        <v>#REF!</v>
      </c>
      <c r="AV85" t="e">
        <f>SUMIF(#REF!,$L85,#REF!)</f>
        <v>#REF!</v>
      </c>
      <c r="AW85" t="e">
        <f>SUMIF(#REF!,$L85,#REF!)</f>
        <v>#REF!</v>
      </c>
      <c r="AX85" t="e">
        <f>SUMIF(#REF!,$L85,#REF!)</f>
        <v>#REF!</v>
      </c>
      <c r="AY85" t="e">
        <f>SUMIF(#REF!,$L85,#REF!)</f>
        <v>#REF!</v>
      </c>
      <c r="AZ85" t="e">
        <f>SUMIF(#REF!,$L85,#REF!)</f>
        <v>#REF!</v>
      </c>
      <c r="BA85" t="e">
        <f>SUMIF(#REF!,$L85,#REF!)</f>
        <v>#REF!</v>
      </c>
      <c r="BB85" t="e">
        <f>SUMIF(#REF!,$L85,#REF!)</f>
        <v>#REF!</v>
      </c>
      <c r="BC85" t="e">
        <f>SUMIF(#REF!,$L85,#REF!)</f>
        <v>#REF!</v>
      </c>
      <c r="BD85" t="e">
        <f>SUMIF(#REF!,$L85,#REF!)</f>
        <v>#REF!</v>
      </c>
      <c r="BE85" t="e">
        <f>SUMIF(#REF!,$L85,#REF!)</f>
        <v>#REF!</v>
      </c>
      <c r="BF85" t="e">
        <f>SUMIF(#REF!,$L85,#REF!)</f>
        <v>#REF!</v>
      </c>
      <c r="BG85" t="e">
        <f>SUMIF(#REF!,$L85,#REF!)</f>
        <v>#REF!</v>
      </c>
      <c r="BH85" t="e">
        <f>SUMIF(#REF!,$L85,#REF!)</f>
        <v>#REF!</v>
      </c>
      <c r="BI85" t="e">
        <f>SUMIF(#REF!,$L85,#REF!)</f>
        <v>#REF!</v>
      </c>
      <c r="BJ85" t="e">
        <f>SUMIF(#REF!,$L85,#REF!)</f>
        <v>#REF!</v>
      </c>
      <c r="BK85" t="e">
        <f>SUMIF(#REF!,$L85,#REF!)</f>
        <v>#REF!</v>
      </c>
      <c r="BL85" t="e">
        <f>SUMIF(#REF!,$L85,#REF!)</f>
        <v>#REF!</v>
      </c>
      <c r="BM85" t="e">
        <f>SUMIF(#REF!,$L85,#REF!)</f>
        <v>#REF!</v>
      </c>
      <c r="BN85" t="e">
        <f>SUMIF(#REF!,$L85,#REF!)</f>
        <v>#REF!</v>
      </c>
      <c r="BP85" t="s">
        <v>446</v>
      </c>
      <c r="BQ85" t="s">
        <v>54</v>
      </c>
      <c r="BR85" t="s">
        <v>446</v>
      </c>
      <c r="BT85" t="s">
        <v>447</v>
      </c>
    </row>
    <row r="86" spans="1:72">
      <c r="A86" t="s">
        <v>448</v>
      </c>
      <c r="K86" t="s">
        <v>449</v>
      </c>
      <c r="L86" t="s">
        <v>449</v>
      </c>
      <c r="M86" t="str">
        <f t="shared" ref="M86:M91" si="8">"不能编制"&amp;L86</f>
        <v>不能编制31101资本金注入（基本建设）</v>
      </c>
      <c r="O86" s="126" t="e">
        <f>IF(P86&gt;0,COUNTIF($O$1:$O85,"?*")&amp;"、"&amp;M86&amp;"；","")</f>
        <v>#REF!</v>
      </c>
      <c r="P86" t="e">
        <f t="shared" ref="P86:P100" si="9">SUM(Q86:BN86)</f>
        <v>#REF!</v>
      </c>
      <c r="Q86">
        <f>SUMIF(村级组织运转!$A$39:$A$48,$L86,村级组织运转!$D$39:$D$48)</f>
        <v>0</v>
      </c>
      <c r="R86">
        <f>SUMIF(文化传媒教育事务!$A$39:$A$46,$L86,文化传媒教育事务!$D$39:$D$46)</f>
        <v>0</v>
      </c>
      <c r="S86">
        <f>SUMIF(优化营商环境!$A$39:$A$48,$L86,优化营商环境!$D$39:$D$48)</f>
        <v>0</v>
      </c>
      <c r="T86">
        <f>SUMIF(业务往来!$A$39:$A$47,$L86,业务往来!$D$39:$D$47)</f>
        <v>0</v>
      </c>
      <c r="U86">
        <f>SUMIF(农林水事务!$A$39:$A$48,$L86,农林水事务!$D$39:$D$48)</f>
        <v>0</v>
      </c>
      <c r="V86">
        <f>SUMIF(卫生健康事务!$A$39:$A$48,$L86,卫生健康事务!$D$39:$D$48)</f>
        <v>0</v>
      </c>
      <c r="W86">
        <f>SUMIF(社会保障和就业!$A$39:$A$48,$L86,社会保障和就业!$D$39:$D$48)</f>
        <v>0</v>
      </c>
      <c r="X86">
        <f>SUMIF(国防动员!$A$39:$A$48,$L86,国防动员!$D$39:$D$48)</f>
        <v>0</v>
      </c>
      <c r="Y86">
        <f>SUMIF(节能环保!$A$39:$A$48,$L86,节能环保!$D$39:$D$48)</f>
        <v>0</v>
      </c>
      <c r="Z86">
        <f>SUMIF(基层争先创优!$A$39:$A$67,$L86,基层争先创优!$D$39:$D$67)</f>
        <v>0</v>
      </c>
      <c r="AA86">
        <f>SUMIF(灾害防治及应急管理!$A$39:$A$49,$L86,灾害防治及应急管理!$D$39:$D$49)</f>
        <v>0</v>
      </c>
      <c r="AB86">
        <f>SUMIF(脱贫攻坚衔接乡村振兴!$A$39:$A$48,$L86,脱贫攻坚衔接乡村振兴!$D$39:$D$48)</f>
        <v>0</v>
      </c>
      <c r="AC86" t="e">
        <f>SUMIF(#REF!,$L86,#REF!)</f>
        <v>#REF!</v>
      </c>
      <c r="AD86">
        <f>SUMIF(城乡社区支出!$A$39:$A$48,$L86,城乡社区支出!$D$39:$D$48)</f>
        <v>0</v>
      </c>
      <c r="AE86">
        <f>SUMIF(一般公共服务!$A$39:$A$48,$L86,一般公共服务!$D$39:$D$48)</f>
        <v>0</v>
      </c>
      <c r="AF86" t="e">
        <f>SUMIF(#REF!,$L86,#REF!)</f>
        <v>#REF!</v>
      </c>
      <c r="AG86" t="e">
        <f>SUMIF(#REF!,$L86,#REF!)</f>
        <v>#REF!</v>
      </c>
      <c r="AH86" t="e">
        <f>SUMIF(#REF!,$L86,#REF!)</f>
        <v>#REF!</v>
      </c>
      <c r="AI86" t="e">
        <f>SUMIF(#REF!,$L86,#REF!)</f>
        <v>#REF!</v>
      </c>
      <c r="AJ86" t="e">
        <f>SUMIF(#REF!,$L86,#REF!)</f>
        <v>#REF!</v>
      </c>
      <c r="AK86" t="e">
        <f>SUMIF(#REF!,$L86,#REF!)</f>
        <v>#REF!</v>
      </c>
      <c r="AL86" t="e">
        <f>SUMIF(#REF!,$L86,#REF!)</f>
        <v>#REF!</v>
      </c>
      <c r="AM86" t="e">
        <f>SUMIF(#REF!,$L86,#REF!)</f>
        <v>#REF!</v>
      </c>
      <c r="AN86" t="e">
        <f>SUMIF(#REF!,$L86,#REF!)</f>
        <v>#REF!</v>
      </c>
      <c r="AO86" t="e">
        <f>SUMIF(#REF!,$L86,#REF!)</f>
        <v>#REF!</v>
      </c>
      <c r="AP86" t="e">
        <f>SUMIF(#REF!,$L86,#REF!)</f>
        <v>#REF!</v>
      </c>
      <c r="AQ86" t="e">
        <f>SUMIF(#REF!,$L86,#REF!)</f>
        <v>#REF!</v>
      </c>
      <c r="AR86" t="e">
        <f>SUMIF(#REF!,$L86,#REF!)</f>
        <v>#REF!</v>
      </c>
      <c r="AS86" t="e">
        <f>SUMIF(#REF!,$L86,#REF!)</f>
        <v>#REF!</v>
      </c>
      <c r="AT86" t="e">
        <f>SUMIF(#REF!,$L86,#REF!)</f>
        <v>#REF!</v>
      </c>
      <c r="AU86" t="e">
        <f>SUMIF(#REF!,$L86,#REF!)</f>
        <v>#REF!</v>
      </c>
      <c r="AV86" t="e">
        <f>SUMIF(#REF!,$L86,#REF!)</f>
        <v>#REF!</v>
      </c>
      <c r="AW86" t="e">
        <f>SUMIF(#REF!,$L86,#REF!)</f>
        <v>#REF!</v>
      </c>
      <c r="AX86" t="e">
        <f>SUMIF(#REF!,$L86,#REF!)</f>
        <v>#REF!</v>
      </c>
      <c r="AY86" t="e">
        <f>SUMIF(#REF!,$L86,#REF!)</f>
        <v>#REF!</v>
      </c>
      <c r="AZ86" t="e">
        <f>SUMIF(#REF!,$L86,#REF!)</f>
        <v>#REF!</v>
      </c>
      <c r="BA86" t="e">
        <f>SUMIF(#REF!,$L86,#REF!)</f>
        <v>#REF!</v>
      </c>
      <c r="BB86" t="e">
        <f>SUMIF(#REF!,$L86,#REF!)</f>
        <v>#REF!</v>
      </c>
      <c r="BC86" t="e">
        <f>SUMIF(#REF!,$L86,#REF!)</f>
        <v>#REF!</v>
      </c>
      <c r="BD86" t="e">
        <f>SUMIF(#REF!,$L86,#REF!)</f>
        <v>#REF!</v>
      </c>
      <c r="BE86" t="e">
        <f>SUMIF(#REF!,$L86,#REF!)</f>
        <v>#REF!</v>
      </c>
      <c r="BF86" t="e">
        <f>SUMIF(#REF!,$L86,#REF!)</f>
        <v>#REF!</v>
      </c>
      <c r="BG86" t="e">
        <f>SUMIF(#REF!,$L86,#REF!)</f>
        <v>#REF!</v>
      </c>
      <c r="BH86" t="e">
        <f>SUMIF(#REF!,$L86,#REF!)</f>
        <v>#REF!</v>
      </c>
      <c r="BI86" t="e">
        <f>SUMIF(#REF!,$L86,#REF!)</f>
        <v>#REF!</v>
      </c>
      <c r="BJ86" t="e">
        <f>SUMIF(#REF!,$L86,#REF!)</f>
        <v>#REF!</v>
      </c>
      <c r="BK86" t="e">
        <f>SUMIF(#REF!,$L86,#REF!)</f>
        <v>#REF!</v>
      </c>
      <c r="BL86" t="e">
        <f>SUMIF(#REF!,$L86,#REF!)</f>
        <v>#REF!</v>
      </c>
      <c r="BM86" t="e">
        <f>SUMIF(#REF!,$L86,#REF!)</f>
        <v>#REF!</v>
      </c>
      <c r="BN86" t="e">
        <f>SUMIF(#REF!,$L86,#REF!)</f>
        <v>#REF!</v>
      </c>
      <c r="BP86" t="s">
        <v>450</v>
      </c>
      <c r="BQ86" t="s">
        <v>63</v>
      </c>
      <c r="BR86" t="s">
        <v>450</v>
      </c>
      <c r="BT86" t="s">
        <v>451</v>
      </c>
    </row>
    <row r="87" spans="1:72">
      <c r="A87" t="s">
        <v>452</v>
      </c>
      <c r="K87" t="s">
        <v>453</v>
      </c>
      <c r="L87" t="s">
        <v>453</v>
      </c>
      <c r="M87" t="str">
        <f t="shared" si="8"/>
        <v>不能编制31199其他对企业补助</v>
      </c>
      <c r="O87" s="126" t="e">
        <f>IF(P87&gt;0,COUNTIF($O$1:$O86,"?*")&amp;"、"&amp;M87&amp;"；","")</f>
        <v>#REF!</v>
      </c>
      <c r="P87" t="e">
        <f t="shared" si="9"/>
        <v>#REF!</v>
      </c>
      <c r="Q87">
        <f>SUMIF(村级组织运转!$A$39:$A$48,$L87,村级组织运转!$D$39:$D$48)</f>
        <v>0</v>
      </c>
      <c r="R87">
        <f>SUMIF(文化传媒教育事务!$A$39:$A$46,$L87,文化传媒教育事务!$D$39:$D$46)</f>
        <v>0</v>
      </c>
      <c r="S87">
        <f>SUMIF(优化营商环境!$A$39:$A$48,$L87,优化营商环境!$D$39:$D$48)</f>
        <v>0</v>
      </c>
      <c r="T87">
        <f>SUMIF(业务往来!$A$39:$A$47,$L87,业务往来!$D$39:$D$47)</f>
        <v>0</v>
      </c>
      <c r="U87">
        <f>SUMIF(农林水事务!$A$39:$A$48,$L87,农林水事务!$D$39:$D$48)</f>
        <v>0</v>
      </c>
      <c r="V87">
        <f>SUMIF(卫生健康事务!$A$39:$A$48,$L87,卫生健康事务!$D$39:$D$48)</f>
        <v>0</v>
      </c>
      <c r="W87">
        <f>SUMIF(社会保障和就业!$A$39:$A$48,$L87,社会保障和就业!$D$39:$D$48)</f>
        <v>0</v>
      </c>
      <c r="X87">
        <f>SUMIF(国防动员!$A$39:$A$48,$L87,国防动员!$D$39:$D$48)</f>
        <v>0</v>
      </c>
      <c r="Y87">
        <f>SUMIF(节能环保!$A$39:$A$48,$L87,节能环保!$D$39:$D$48)</f>
        <v>0</v>
      </c>
      <c r="Z87">
        <f>SUMIF(基层争先创优!$A$39:$A$67,$L87,基层争先创优!$D$39:$D$67)</f>
        <v>0</v>
      </c>
      <c r="AA87">
        <f>SUMIF(灾害防治及应急管理!$A$39:$A$49,$L87,灾害防治及应急管理!$D$39:$D$49)</f>
        <v>0</v>
      </c>
      <c r="AB87">
        <f>SUMIF(脱贫攻坚衔接乡村振兴!$A$39:$A$48,$L87,脱贫攻坚衔接乡村振兴!$D$39:$D$48)</f>
        <v>0</v>
      </c>
      <c r="AC87" t="e">
        <f>SUMIF(#REF!,$L87,#REF!)</f>
        <v>#REF!</v>
      </c>
      <c r="AD87">
        <f>SUMIF(城乡社区支出!$A$39:$A$48,$L87,城乡社区支出!$D$39:$D$48)</f>
        <v>0</v>
      </c>
      <c r="AE87">
        <f>SUMIF(一般公共服务!$A$39:$A$48,$L87,一般公共服务!$D$39:$D$48)</f>
        <v>0</v>
      </c>
      <c r="AF87" t="e">
        <f>SUMIF(#REF!,$L87,#REF!)</f>
        <v>#REF!</v>
      </c>
      <c r="AG87" t="e">
        <f>SUMIF(#REF!,$L87,#REF!)</f>
        <v>#REF!</v>
      </c>
      <c r="AH87" t="e">
        <f>SUMIF(#REF!,$L87,#REF!)</f>
        <v>#REF!</v>
      </c>
      <c r="AI87" t="e">
        <f>SUMIF(#REF!,$L87,#REF!)</f>
        <v>#REF!</v>
      </c>
      <c r="AJ87" t="e">
        <f>SUMIF(#REF!,$L87,#REF!)</f>
        <v>#REF!</v>
      </c>
      <c r="AK87" t="e">
        <f>SUMIF(#REF!,$L87,#REF!)</f>
        <v>#REF!</v>
      </c>
      <c r="AL87" t="e">
        <f>SUMIF(#REF!,$L87,#REF!)</f>
        <v>#REF!</v>
      </c>
      <c r="AM87" t="e">
        <f>SUMIF(#REF!,$L87,#REF!)</f>
        <v>#REF!</v>
      </c>
      <c r="AN87" t="e">
        <f>SUMIF(#REF!,$L87,#REF!)</f>
        <v>#REF!</v>
      </c>
      <c r="AO87" t="e">
        <f>SUMIF(#REF!,$L87,#REF!)</f>
        <v>#REF!</v>
      </c>
      <c r="AP87" t="e">
        <f>SUMIF(#REF!,$L87,#REF!)</f>
        <v>#REF!</v>
      </c>
      <c r="AQ87" t="e">
        <f>SUMIF(#REF!,$L87,#REF!)</f>
        <v>#REF!</v>
      </c>
      <c r="AR87" t="e">
        <f>SUMIF(#REF!,$L87,#REF!)</f>
        <v>#REF!</v>
      </c>
      <c r="AS87" t="e">
        <f>SUMIF(#REF!,$L87,#REF!)</f>
        <v>#REF!</v>
      </c>
      <c r="AT87" t="e">
        <f>SUMIF(#REF!,$L87,#REF!)</f>
        <v>#REF!</v>
      </c>
      <c r="AU87" t="e">
        <f>SUMIF(#REF!,$L87,#REF!)</f>
        <v>#REF!</v>
      </c>
      <c r="AV87" t="e">
        <f>SUMIF(#REF!,$L87,#REF!)</f>
        <v>#REF!</v>
      </c>
      <c r="AW87" t="e">
        <f>SUMIF(#REF!,$L87,#REF!)</f>
        <v>#REF!</v>
      </c>
      <c r="AX87" t="e">
        <f>SUMIF(#REF!,$L87,#REF!)</f>
        <v>#REF!</v>
      </c>
      <c r="AY87" t="e">
        <f>SUMIF(#REF!,$L87,#REF!)</f>
        <v>#REF!</v>
      </c>
      <c r="AZ87" t="e">
        <f>SUMIF(#REF!,$L87,#REF!)</f>
        <v>#REF!</v>
      </c>
      <c r="BA87" t="e">
        <f>SUMIF(#REF!,$L87,#REF!)</f>
        <v>#REF!</v>
      </c>
      <c r="BB87" t="e">
        <f>SUMIF(#REF!,$L87,#REF!)</f>
        <v>#REF!</v>
      </c>
      <c r="BC87" t="e">
        <f>SUMIF(#REF!,$L87,#REF!)</f>
        <v>#REF!</v>
      </c>
      <c r="BD87" t="e">
        <f>SUMIF(#REF!,$L87,#REF!)</f>
        <v>#REF!</v>
      </c>
      <c r="BE87" t="e">
        <f>SUMIF(#REF!,$L87,#REF!)</f>
        <v>#REF!</v>
      </c>
      <c r="BF87" t="e">
        <f>SUMIF(#REF!,$L87,#REF!)</f>
        <v>#REF!</v>
      </c>
      <c r="BG87" t="e">
        <f>SUMIF(#REF!,$L87,#REF!)</f>
        <v>#REF!</v>
      </c>
      <c r="BH87" t="e">
        <f>SUMIF(#REF!,$L87,#REF!)</f>
        <v>#REF!</v>
      </c>
      <c r="BI87" t="e">
        <f>SUMIF(#REF!,$L87,#REF!)</f>
        <v>#REF!</v>
      </c>
      <c r="BJ87" t="e">
        <f>SUMIF(#REF!,$L87,#REF!)</f>
        <v>#REF!</v>
      </c>
      <c r="BK87" t="e">
        <f>SUMIF(#REF!,$L87,#REF!)</f>
        <v>#REF!</v>
      </c>
      <c r="BL87" t="e">
        <f>SUMIF(#REF!,$L87,#REF!)</f>
        <v>#REF!</v>
      </c>
      <c r="BM87" t="e">
        <f>SUMIF(#REF!,$L87,#REF!)</f>
        <v>#REF!</v>
      </c>
      <c r="BN87" t="e">
        <f>SUMIF(#REF!,$L87,#REF!)</f>
        <v>#REF!</v>
      </c>
      <c r="BP87" t="s">
        <v>454</v>
      </c>
      <c r="BQ87" t="s">
        <v>71</v>
      </c>
      <c r="BR87" t="s">
        <v>454</v>
      </c>
      <c r="BT87" t="s">
        <v>455</v>
      </c>
    </row>
    <row r="88" spans="1:72">
      <c r="A88" t="s">
        <v>456</v>
      </c>
      <c r="K88" t="s">
        <v>457</v>
      </c>
      <c r="L88" t="s">
        <v>457</v>
      </c>
      <c r="M88" t="str">
        <f t="shared" si="8"/>
        <v>不能编制31201资本金注入</v>
      </c>
      <c r="O88" s="126" t="e">
        <f>IF(P88&gt;0,COUNTIF($O$1:$O87,"?*")&amp;"、"&amp;M88&amp;"；","")</f>
        <v>#REF!</v>
      </c>
      <c r="P88" t="e">
        <f t="shared" si="9"/>
        <v>#REF!</v>
      </c>
      <c r="Q88">
        <f>SUMIF(村级组织运转!$A$39:$A$48,$L88,村级组织运转!$D$39:$D$48)</f>
        <v>0</v>
      </c>
      <c r="R88">
        <f>SUMIF(文化传媒教育事务!$A$39:$A$46,$L88,文化传媒教育事务!$D$39:$D$46)</f>
        <v>0</v>
      </c>
      <c r="S88">
        <f>SUMIF(优化营商环境!$A$39:$A$48,$L88,优化营商环境!$D$39:$D$48)</f>
        <v>0</v>
      </c>
      <c r="T88">
        <f>SUMIF(业务往来!$A$39:$A$47,$L88,业务往来!$D$39:$D$47)</f>
        <v>0</v>
      </c>
      <c r="U88">
        <f>SUMIF(农林水事务!$A$39:$A$48,$L88,农林水事务!$D$39:$D$48)</f>
        <v>0</v>
      </c>
      <c r="V88">
        <f>SUMIF(卫生健康事务!$A$39:$A$48,$L88,卫生健康事务!$D$39:$D$48)</f>
        <v>0</v>
      </c>
      <c r="W88">
        <f>SUMIF(社会保障和就业!$A$39:$A$48,$L88,社会保障和就业!$D$39:$D$48)</f>
        <v>0</v>
      </c>
      <c r="X88">
        <f>SUMIF(国防动员!$A$39:$A$48,$L88,国防动员!$D$39:$D$48)</f>
        <v>0</v>
      </c>
      <c r="Y88">
        <f>SUMIF(节能环保!$A$39:$A$48,$L88,节能环保!$D$39:$D$48)</f>
        <v>0</v>
      </c>
      <c r="Z88">
        <f>SUMIF(基层争先创优!$A$39:$A$67,$L88,基层争先创优!$D$39:$D$67)</f>
        <v>0</v>
      </c>
      <c r="AA88">
        <f>SUMIF(灾害防治及应急管理!$A$39:$A$49,$L88,灾害防治及应急管理!$D$39:$D$49)</f>
        <v>0</v>
      </c>
      <c r="AB88">
        <f>SUMIF(脱贫攻坚衔接乡村振兴!$A$39:$A$48,$L88,脱贫攻坚衔接乡村振兴!$D$39:$D$48)</f>
        <v>0</v>
      </c>
      <c r="AC88" t="e">
        <f>SUMIF(#REF!,$L88,#REF!)</f>
        <v>#REF!</v>
      </c>
      <c r="AD88">
        <f>SUMIF(城乡社区支出!$A$39:$A$48,$L88,城乡社区支出!$D$39:$D$48)</f>
        <v>0</v>
      </c>
      <c r="AE88">
        <f>SUMIF(一般公共服务!$A$39:$A$48,$L88,一般公共服务!$D$39:$D$48)</f>
        <v>0</v>
      </c>
      <c r="AF88" t="e">
        <f>SUMIF(#REF!,$L88,#REF!)</f>
        <v>#REF!</v>
      </c>
      <c r="AG88" t="e">
        <f>SUMIF(#REF!,$L88,#REF!)</f>
        <v>#REF!</v>
      </c>
      <c r="AH88" t="e">
        <f>SUMIF(#REF!,$L88,#REF!)</f>
        <v>#REF!</v>
      </c>
      <c r="AI88" t="e">
        <f>SUMIF(#REF!,$L88,#REF!)</f>
        <v>#REF!</v>
      </c>
      <c r="AJ88" t="e">
        <f>SUMIF(#REF!,$L88,#REF!)</f>
        <v>#REF!</v>
      </c>
      <c r="AK88" t="e">
        <f>SUMIF(#REF!,$L88,#REF!)</f>
        <v>#REF!</v>
      </c>
      <c r="AL88" t="e">
        <f>SUMIF(#REF!,$L88,#REF!)</f>
        <v>#REF!</v>
      </c>
      <c r="AM88" t="e">
        <f>SUMIF(#REF!,$L88,#REF!)</f>
        <v>#REF!</v>
      </c>
      <c r="AN88" t="e">
        <f>SUMIF(#REF!,$L88,#REF!)</f>
        <v>#REF!</v>
      </c>
      <c r="AO88" t="e">
        <f>SUMIF(#REF!,$L88,#REF!)</f>
        <v>#REF!</v>
      </c>
      <c r="AP88" t="e">
        <f>SUMIF(#REF!,$L88,#REF!)</f>
        <v>#REF!</v>
      </c>
      <c r="AQ88" t="e">
        <f>SUMIF(#REF!,$L88,#REF!)</f>
        <v>#REF!</v>
      </c>
      <c r="AR88" t="e">
        <f>SUMIF(#REF!,$L88,#REF!)</f>
        <v>#REF!</v>
      </c>
      <c r="AS88" t="e">
        <f>SUMIF(#REF!,$L88,#REF!)</f>
        <v>#REF!</v>
      </c>
      <c r="AT88" t="e">
        <f>SUMIF(#REF!,$L88,#REF!)</f>
        <v>#REF!</v>
      </c>
      <c r="AU88" t="e">
        <f>SUMIF(#REF!,$L88,#REF!)</f>
        <v>#REF!</v>
      </c>
      <c r="AV88" t="e">
        <f>SUMIF(#REF!,$L88,#REF!)</f>
        <v>#REF!</v>
      </c>
      <c r="AW88" t="e">
        <f>SUMIF(#REF!,$L88,#REF!)</f>
        <v>#REF!</v>
      </c>
      <c r="AX88" t="e">
        <f>SUMIF(#REF!,$L88,#REF!)</f>
        <v>#REF!</v>
      </c>
      <c r="AY88" t="e">
        <f>SUMIF(#REF!,$L88,#REF!)</f>
        <v>#REF!</v>
      </c>
      <c r="AZ88" t="e">
        <f>SUMIF(#REF!,$L88,#REF!)</f>
        <v>#REF!</v>
      </c>
      <c r="BA88" t="e">
        <f>SUMIF(#REF!,$L88,#REF!)</f>
        <v>#REF!</v>
      </c>
      <c r="BB88" t="e">
        <f>SUMIF(#REF!,$L88,#REF!)</f>
        <v>#REF!</v>
      </c>
      <c r="BC88" t="e">
        <f>SUMIF(#REF!,$L88,#REF!)</f>
        <v>#REF!</v>
      </c>
      <c r="BD88" t="e">
        <f>SUMIF(#REF!,$L88,#REF!)</f>
        <v>#REF!</v>
      </c>
      <c r="BE88" t="e">
        <f>SUMIF(#REF!,$L88,#REF!)</f>
        <v>#REF!</v>
      </c>
      <c r="BF88" t="e">
        <f>SUMIF(#REF!,$L88,#REF!)</f>
        <v>#REF!</v>
      </c>
      <c r="BG88" t="e">
        <f>SUMIF(#REF!,$L88,#REF!)</f>
        <v>#REF!</v>
      </c>
      <c r="BH88" t="e">
        <f>SUMIF(#REF!,$L88,#REF!)</f>
        <v>#REF!</v>
      </c>
      <c r="BI88" t="e">
        <f>SUMIF(#REF!,$L88,#REF!)</f>
        <v>#REF!</v>
      </c>
      <c r="BJ88" t="e">
        <f>SUMIF(#REF!,$L88,#REF!)</f>
        <v>#REF!</v>
      </c>
      <c r="BK88" t="e">
        <f>SUMIF(#REF!,$L88,#REF!)</f>
        <v>#REF!</v>
      </c>
      <c r="BL88" t="e">
        <f>SUMIF(#REF!,$L88,#REF!)</f>
        <v>#REF!</v>
      </c>
      <c r="BM88" t="e">
        <f>SUMIF(#REF!,$L88,#REF!)</f>
        <v>#REF!</v>
      </c>
      <c r="BN88" t="e">
        <f>SUMIF(#REF!,$L88,#REF!)</f>
        <v>#REF!</v>
      </c>
      <c r="BP88" t="s">
        <v>458</v>
      </c>
      <c r="BQ88" t="s">
        <v>459</v>
      </c>
      <c r="BR88" t="s">
        <v>458</v>
      </c>
      <c r="BT88" t="s">
        <v>460</v>
      </c>
    </row>
    <row r="89" spans="1:72">
      <c r="A89" t="s">
        <v>461</v>
      </c>
      <c r="K89" t="s">
        <v>462</v>
      </c>
      <c r="L89" t="s">
        <v>462</v>
      </c>
      <c r="M89" t="str">
        <f t="shared" si="8"/>
        <v>不能编制31203政府投资基金股权投资</v>
      </c>
      <c r="O89" s="126" t="e">
        <f>IF(P89&gt;0,COUNTIF($O$1:$O88,"?*")&amp;"、"&amp;M89&amp;"；","")</f>
        <v>#REF!</v>
      </c>
      <c r="P89" t="e">
        <f t="shared" si="9"/>
        <v>#REF!</v>
      </c>
      <c r="Q89">
        <f>SUMIF(村级组织运转!$A$39:$A$48,$L89,村级组织运转!$D$39:$D$48)</f>
        <v>0</v>
      </c>
      <c r="R89">
        <f>SUMIF(文化传媒教育事务!$A$39:$A$46,$L89,文化传媒教育事务!$D$39:$D$46)</f>
        <v>0</v>
      </c>
      <c r="S89">
        <f>SUMIF(优化营商环境!$A$39:$A$48,$L89,优化营商环境!$D$39:$D$48)</f>
        <v>0</v>
      </c>
      <c r="T89">
        <f>SUMIF(业务往来!$A$39:$A$47,$L89,业务往来!$D$39:$D$47)</f>
        <v>0</v>
      </c>
      <c r="U89">
        <f>SUMIF(农林水事务!$A$39:$A$48,$L89,农林水事务!$D$39:$D$48)</f>
        <v>0</v>
      </c>
      <c r="V89">
        <f>SUMIF(卫生健康事务!$A$39:$A$48,$L89,卫生健康事务!$D$39:$D$48)</f>
        <v>0</v>
      </c>
      <c r="W89">
        <f>SUMIF(社会保障和就业!$A$39:$A$48,$L89,社会保障和就业!$D$39:$D$48)</f>
        <v>0</v>
      </c>
      <c r="X89">
        <f>SUMIF(国防动员!$A$39:$A$48,$L89,国防动员!$D$39:$D$48)</f>
        <v>0</v>
      </c>
      <c r="Y89">
        <f>SUMIF(节能环保!$A$39:$A$48,$L89,节能环保!$D$39:$D$48)</f>
        <v>0</v>
      </c>
      <c r="Z89">
        <f>SUMIF(基层争先创优!$A$39:$A$67,$L89,基层争先创优!$D$39:$D$67)</f>
        <v>0</v>
      </c>
      <c r="AA89">
        <f>SUMIF(灾害防治及应急管理!$A$39:$A$49,$L89,灾害防治及应急管理!$D$39:$D$49)</f>
        <v>0</v>
      </c>
      <c r="AB89">
        <f>SUMIF(脱贫攻坚衔接乡村振兴!$A$39:$A$48,$L89,脱贫攻坚衔接乡村振兴!$D$39:$D$48)</f>
        <v>0</v>
      </c>
      <c r="AC89" t="e">
        <f>SUMIF(#REF!,$L89,#REF!)</f>
        <v>#REF!</v>
      </c>
      <c r="AD89">
        <f>SUMIF(城乡社区支出!$A$39:$A$48,$L89,城乡社区支出!$D$39:$D$48)</f>
        <v>0</v>
      </c>
      <c r="AE89">
        <f>SUMIF(一般公共服务!$A$39:$A$48,$L89,一般公共服务!$D$39:$D$48)</f>
        <v>0</v>
      </c>
      <c r="AF89" t="e">
        <f>SUMIF(#REF!,$L89,#REF!)</f>
        <v>#REF!</v>
      </c>
      <c r="AG89" t="e">
        <f>SUMIF(#REF!,$L89,#REF!)</f>
        <v>#REF!</v>
      </c>
      <c r="AH89" t="e">
        <f>SUMIF(#REF!,$L89,#REF!)</f>
        <v>#REF!</v>
      </c>
      <c r="AI89" t="e">
        <f>SUMIF(#REF!,$L89,#REF!)</f>
        <v>#REF!</v>
      </c>
      <c r="AJ89" t="e">
        <f>SUMIF(#REF!,$L89,#REF!)</f>
        <v>#REF!</v>
      </c>
      <c r="AK89" t="e">
        <f>SUMIF(#REF!,$L89,#REF!)</f>
        <v>#REF!</v>
      </c>
      <c r="AL89" t="e">
        <f>SUMIF(#REF!,$L89,#REF!)</f>
        <v>#REF!</v>
      </c>
      <c r="AM89" t="e">
        <f>SUMIF(#REF!,$L89,#REF!)</f>
        <v>#REF!</v>
      </c>
      <c r="AN89" t="e">
        <f>SUMIF(#REF!,$L89,#REF!)</f>
        <v>#REF!</v>
      </c>
      <c r="AO89" t="e">
        <f>SUMIF(#REF!,$L89,#REF!)</f>
        <v>#REF!</v>
      </c>
      <c r="AP89" t="e">
        <f>SUMIF(#REF!,$L89,#REF!)</f>
        <v>#REF!</v>
      </c>
      <c r="AQ89" t="e">
        <f>SUMIF(#REF!,$L89,#REF!)</f>
        <v>#REF!</v>
      </c>
      <c r="AR89" t="e">
        <f>SUMIF(#REF!,$L89,#REF!)</f>
        <v>#REF!</v>
      </c>
      <c r="AS89" t="e">
        <f>SUMIF(#REF!,$L89,#REF!)</f>
        <v>#REF!</v>
      </c>
      <c r="AT89" t="e">
        <f>SUMIF(#REF!,$L89,#REF!)</f>
        <v>#REF!</v>
      </c>
      <c r="AU89" t="e">
        <f>SUMIF(#REF!,$L89,#REF!)</f>
        <v>#REF!</v>
      </c>
      <c r="AV89" t="e">
        <f>SUMIF(#REF!,$L89,#REF!)</f>
        <v>#REF!</v>
      </c>
      <c r="AW89" t="e">
        <f>SUMIF(#REF!,$L89,#REF!)</f>
        <v>#REF!</v>
      </c>
      <c r="AX89" t="e">
        <f>SUMIF(#REF!,$L89,#REF!)</f>
        <v>#REF!</v>
      </c>
      <c r="AY89" t="e">
        <f>SUMIF(#REF!,$L89,#REF!)</f>
        <v>#REF!</v>
      </c>
      <c r="AZ89" t="e">
        <f>SUMIF(#REF!,$L89,#REF!)</f>
        <v>#REF!</v>
      </c>
      <c r="BA89" t="e">
        <f>SUMIF(#REF!,$L89,#REF!)</f>
        <v>#REF!</v>
      </c>
      <c r="BB89" t="e">
        <f>SUMIF(#REF!,$L89,#REF!)</f>
        <v>#REF!</v>
      </c>
      <c r="BC89" t="e">
        <f>SUMIF(#REF!,$L89,#REF!)</f>
        <v>#REF!</v>
      </c>
      <c r="BD89" t="e">
        <f>SUMIF(#REF!,$L89,#REF!)</f>
        <v>#REF!</v>
      </c>
      <c r="BE89" t="e">
        <f>SUMIF(#REF!,$L89,#REF!)</f>
        <v>#REF!</v>
      </c>
      <c r="BF89" t="e">
        <f>SUMIF(#REF!,$L89,#REF!)</f>
        <v>#REF!</v>
      </c>
      <c r="BG89" t="e">
        <f>SUMIF(#REF!,$L89,#REF!)</f>
        <v>#REF!</v>
      </c>
      <c r="BH89" t="e">
        <f>SUMIF(#REF!,$L89,#REF!)</f>
        <v>#REF!</v>
      </c>
      <c r="BI89" t="e">
        <f>SUMIF(#REF!,$L89,#REF!)</f>
        <v>#REF!</v>
      </c>
      <c r="BJ89" t="e">
        <f>SUMIF(#REF!,$L89,#REF!)</f>
        <v>#REF!</v>
      </c>
      <c r="BK89" t="e">
        <f>SUMIF(#REF!,$L89,#REF!)</f>
        <v>#REF!</v>
      </c>
      <c r="BL89" t="e">
        <f>SUMIF(#REF!,$L89,#REF!)</f>
        <v>#REF!</v>
      </c>
      <c r="BM89" t="e">
        <f>SUMIF(#REF!,$L89,#REF!)</f>
        <v>#REF!</v>
      </c>
      <c r="BN89" t="e">
        <f>SUMIF(#REF!,$L89,#REF!)</f>
        <v>#REF!</v>
      </c>
      <c r="BP89" t="s">
        <v>463</v>
      </c>
      <c r="BQ89" t="s">
        <v>464</v>
      </c>
      <c r="BR89" t="s">
        <v>463</v>
      </c>
      <c r="BT89" t="s">
        <v>465</v>
      </c>
    </row>
    <row r="90" spans="1:72">
      <c r="A90" t="s">
        <v>466</v>
      </c>
      <c r="K90" t="s">
        <v>467</v>
      </c>
      <c r="L90" t="s">
        <v>467</v>
      </c>
      <c r="M90" t="str">
        <f t="shared" si="8"/>
        <v>不能编制31204费用补贴</v>
      </c>
      <c r="O90" s="126" t="e">
        <f>IF(P90&gt;0,COUNTIF($O$1:$O89,"?*")&amp;"、"&amp;M90&amp;"；","")</f>
        <v>#REF!</v>
      </c>
      <c r="P90" t="e">
        <f t="shared" si="9"/>
        <v>#REF!</v>
      </c>
      <c r="Q90">
        <f>SUMIF(村级组织运转!$A$39:$A$48,$L90,村级组织运转!$D$39:$D$48)</f>
        <v>0</v>
      </c>
      <c r="R90">
        <f>SUMIF(文化传媒教育事务!$A$39:$A$46,$L90,文化传媒教育事务!$D$39:$D$46)</f>
        <v>0</v>
      </c>
      <c r="S90">
        <f>SUMIF(优化营商环境!$A$39:$A$48,$L90,优化营商环境!$D$39:$D$48)</f>
        <v>0</v>
      </c>
      <c r="T90">
        <f>SUMIF(业务往来!$A$39:$A$47,$L90,业务往来!$D$39:$D$47)</f>
        <v>0</v>
      </c>
      <c r="U90">
        <f>SUMIF(农林水事务!$A$39:$A$48,$L90,农林水事务!$D$39:$D$48)</f>
        <v>0</v>
      </c>
      <c r="V90">
        <f>SUMIF(卫生健康事务!$A$39:$A$48,$L90,卫生健康事务!$D$39:$D$48)</f>
        <v>0</v>
      </c>
      <c r="W90">
        <f>SUMIF(社会保障和就业!$A$39:$A$48,$L90,社会保障和就业!$D$39:$D$48)</f>
        <v>0</v>
      </c>
      <c r="X90">
        <f>SUMIF(国防动员!$A$39:$A$48,$L90,国防动员!$D$39:$D$48)</f>
        <v>0</v>
      </c>
      <c r="Y90">
        <f>SUMIF(节能环保!$A$39:$A$48,$L90,节能环保!$D$39:$D$48)</f>
        <v>0</v>
      </c>
      <c r="Z90">
        <f>SUMIF(基层争先创优!$A$39:$A$67,$L90,基层争先创优!$D$39:$D$67)</f>
        <v>0</v>
      </c>
      <c r="AA90">
        <f>SUMIF(灾害防治及应急管理!$A$39:$A$49,$L90,灾害防治及应急管理!$D$39:$D$49)</f>
        <v>0</v>
      </c>
      <c r="AB90">
        <f>SUMIF(脱贫攻坚衔接乡村振兴!$A$39:$A$48,$L90,脱贫攻坚衔接乡村振兴!$D$39:$D$48)</f>
        <v>0</v>
      </c>
      <c r="AC90" t="e">
        <f>SUMIF(#REF!,$L90,#REF!)</f>
        <v>#REF!</v>
      </c>
      <c r="AD90">
        <f>SUMIF(城乡社区支出!$A$39:$A$48,$L90,城乡社区支出!$D$39:$D$48)</f>
        <v>0</v>
      </c>
      <c r="AE90">
        <f>SUMIF(一般公共服务!$A$39:$A$48,$L90,一般公共服务!$D$39:$D$48)</f>
        <v>0</v>
      </c>
      <c r="AF90" t="e">
        <f>SUMIF(#REF!,$L90,#REF!)</f>
        <v>#REF!</v>
      </c>
      <c r="AG90" t="e">
        <f>SUMIF(#REF!,$L90,#REF!)</f>
        <v>#REF!</v>
      </c>
      <c r="AH90" t="e">
        <f>SUMIF(#REF!,$L90,#REF!)</f>
        <v>#REF!</v>
      </c>
      <c r="AI90" t="e">
        <f>SUMIF(#REF!,$L90,#REF!)</f>
        <v>#REF!</v>
      </c>
      <c r="AJ90" t="e">
        <f>SUMIF(#REF!,$L90,#REF!)</f>
        <v>#REF!</v>
      </c>
      <c r="AK90" t="e">
        <f>SUMIF(#REF!,$L90,#REF!)</f>
        <v>#REF!</v>
      </c>
      <c r="AL90" t="e">
        <f>SUMIF(#REF!,$L90,#REF!)</f>
        <v>#REF!</v>
      </c>
      <c r="AM90" t="e">
        <f>SUMIF(#REF!,$L90,#REF!)</f>
        <v>#REF!</v>
      </c>
      <c r="AN90" t="e">
        <f>SUMIF(#REF!,$L90,#REF!)</f>
        <v>#REF!</v>
      </c>
      <c r="AO90" t="e">
        <f>SUMIF(#REF!,$L90,#REF!)</f>
        <v>#REF!</v>
      </c>
      <c r="AP90" t="e">
        <f>SUMIF(#REF!,$L90,#REF!)</f>
        <v>#REF!</v>
      </c>
      <c r="AQ90" t="e">
        <f>SUMIF(#REF!,$L90,#REF!)</f>
        <v>#REF!</v>
      </c>
      <c r="AR90" t="e">
        <f>SUMIF(#REF!,$L90,#REF!)</f>
        <v>#REF!</v>
      </c>
      <c r="AS90" t="e">
        <f>SUMIF(#REF!,$L90,#REF!)</f>
        <v>#REF!</v>
      </c>
      <c r="AT90" t="e">
        <f>SUMIF(#REF!,$L90,#REF!)</f>
        <v>#REF!</v>
      </c>
      <c r="AU90" t="e">
        <f>SUMIF(#REF!,$L90,#REF!)</f>
        <v>#REF!</v>
      </c>
      <c r="AV90" t="e">
        <f>SUMIF(#REF!,$L90,#REF!)</f>
        <v>#REF!</v>
      </c>
      <c r="AW90" t="e">
        <f>SUMIF(#REF!,$L90,#REF!)</f>
        <v>#REF!</v>
      </c>
      <c r="AX90" t="e">
        <f>SUMIF(#REF!,$L90,#REF!)</f>
        <v>#REF!</v>
      </c>
      <c r="AY90" t="e">
        <f>SUMIF(#REF!,$L90,#REF!)</f>
        <v>#REF!</v>
      </c>
      <c r="AZ90" t="e">
        <f>SUMIF(#REF!,$L90,#REF!)</f>
        <v>#REF!</v>
      </c>
      <c r="BA90" t="e">
        <f>SUMIF(#REF!,$L90,#REF!)</f>
        <v>#REF!</v>
      </c>
      <c r="BB90" t="e">
        <f>SUMIF(#REF!,$L90,#REF!)</f>
        <v>#REF!</v>
      </c>
      <c r="BC90" t="e">
        <f>SUMIF(#REF!,$L90,#REF!)</f>
        <v>#REF!</v>
      </c>
      <c r="BD90" t="e">
        <f>SUMIF(#REF!,$L90,#REF!)</f>
        <v>#REF!</v>
      </c>
      <c r="BE90" t="e">
        <f>SUMIF(#REF!,$L90,#REF!)</f>
        <v>#REF!</v>
      </c>
      <c r="BF90" t="e">
        <f>SUMIF(#REF!,$L90,#REF!)</f>
        <v>#REF!</v>
      </c>
      <c r="BG90" t="e">
        <f>SUMIF(#REF!,$L90,#REF!)</f>
        <v>#REF!</v>
      </c>
      <c r="BH90" t="e">
        <f>SUMIF(#REF!,$L90,#REF!)</f>
        <v>#REF!</v>
      </c>
      <c r="BI90" t="e">
        <f>SUMIF(#REF!,$L90,#REF!)</f>
        <v>#REF!</v>
      </c>
      <c r="BJ90" t="e">
        <f>SUMIF(#REF!,$L90,#REF!)</f>
        <v>#REF!</v>
      </c>
      <c r="BK90" t="e">
        <f>SUMIF(#REF!,$L90,#REF!)</f>
        <v>#REF!</v>
      </c>
      <c r="BL90" t="e">
        <f>SUMIF(#REF!,$L90,#REF!)</f>
        <v>#REF!</v>
      </c>
      <c r="BM90" t="e">
        <f>SUMIF(#REF!,$L90,#REF!)</f>
        <v>#REF!</v>
      </c>
      <c r="BN90" t="e">
        <f>SUMIF(#REF!,$L90,#REF!)</f>
        <v>#REF!</v>
      </c>
      <c r="BP90" t="s">
        <v>468</v>
      </c>
      <c r="BQ90" t="s">
        <v>348</v>
      </c>
      <c r="BR90" t="s">
        <v>468</v>
      </c>
      <c r="BT90" t="s">
        <v>469</v>
      </c>
    </row>
    <row r="91" spans="1:72">
      <c r="A91" t="s">
        <v>470</v>
      </c>
      <c r="K91" t="s">
        <v>471</v>
      </c>
      <c r="L91" t="s">
        <v>471</v>
      </c>
      <c r="M91" t="str">
        <f t="shared" si="8"/>
        <v>不能编制31205利息补贴</v>
      </c>
      <c r="O91" s="126" t="e">
        <f>IF(P91&gt;0,COUNTIF($O$1:$O90,"?*")&amp;"、"&amp;M91&amp;"；","")</f>
        <v>#REF!</v>
      </c>
      <c r="P91" t="e">
        <f t="shared" si="9"/>
        <v>#REF!</v>
      </c>
      <c r="Q91">
        <f>SUMIF(村级组织运转!$A$39:$A$48,$L91,村级组织运转!$D$39:$D$48)</f>
        <v>0</v>
      </c>
      <c r="R91">
        <f>SUMIF(文化传媒教育事务!$A$39:$A$46,$L91,文化传媒教育事务!$D$39:$D$46)</f>
        <v>0</v>
      </c>
      <c r="S91">
        <f>SUMIF(优化营商环境!$A$39:$A$48,$L91,优化营商环境!$D$39:$D$48)</f>
        <v>0</v>
      </c>
      <c r="T91">
        <f>SUMIF(业务往来!$A$39:$A$47,$L91,业务往来!$D$39:$D$47)</f>
        <v>0</v>
      </c>
      <c r="U91">
        <f>SUMIF(农林水事务!$A$39:$A$48,$L91,农林水事务!$D$39:$D$48)</f>
        <v>0</v>
      </c>
      <c r="V91">
        <f>SUMIF(卫生健康事务!$A$39:$A$48,$L91,卫生健康事务!$D$39:$D$48)</f>
        <v>0</v>
      </c>
      <c r="W91">
        <f>SUMIF(社会保障和就业!$A$39:$A$48,$L91,社会保障和就业!$D$39:$D$48)</f>
        <v>0</v>
      </c>
      <c r="X91">
        <f>SUMIF(国防动员!$A$39:$A$48,$L91,国防动员!$D$39:$D$48)</f>
        <v>0</v>
      </c>
      <c r="Y91">
        <f>SUMIF(节能环保!$A$39:$A$48,$L91,节能环保!$D$39:$D$48)</f>
        <v>0</v>
      </c>
      <c r="Z91">
        <f>SUMIF(基层争先创优!$A$39:$A$67,$L91,基层争先创优!$D$39:$D$67)</f>
        <v>0</v>
      </c>
      <c r="AA91">
        <f>SUMIF(灾害防治及应急管理!$A$39:$A$49,$L91,灾害防治及应急管理!$D$39:$D$49)</f>
        <v>0</v>
      </c>
      <c r="AB91">
        <f>SUMIF(脱贫攻坚衔接乡村振兴!$A$39:$A$48,$L91,脱贫攻坚衔接乡村振兴!$D$39:$D$48)</f>
        <v>0</v>
      </c>
      <c r="AC91" t="e">
        <f>SUMIF(#REF!,$L91,#REF!)</f>
        <v>#REF!</v>
      </c>
      <c r="AD91">
        <f>SUMIF(城乡社区支出!$A$39:$A$48,$L91,城乡社区支出!$D$39:$D$48)</f>
        <v>0</v>
      </c>
      <c r="AE91">
        <f>SUMIF(一般公共服务!$A$39:$A$48,$L91,一般公共服务!$D$39:$D$48)</f>
        <v>0</v>
      </c>
      <c r="AF91" t="e">
        <f>SUMIF(#REF!,$L91,#REF!)</f>
        <v>#REF!</v>
      </c>
      <c r="AG91" t="e">
        <f>SUMIF(#REF!,$L91,#REF!)</f>
        <v>#REF!</v>
      </c>
      <c r="AH91" t="e">
        <f>SUMIF(#REF!,$L91,#REF!)</f>
        <v>#REF!</v>
      </c>
      <c r="AI91" t="e">
        <f>SUMIF(#REF!,$L91,#REF!)</f>
        <v>#REF!</v>
      </c>
      <c r="AJ91" t="e">
        <f>SUMIF(#REF!,$L91,#REF!)</f>
        <v>#REF!</v>
      </c>
      <c r="AK91" t="e">
        <f>SUMIF(#REF!,$L91,#REF!)</f>
        <v>#REF!</v>
      </c>
      <c r="AL91" t="e">
        <f>SUMIF(#REF!,$L91,#REF!)</f>
        <v>#REF!</v>
      </c>
      <c r="AM91" t="e">
        <f>SUMIF(#REF!,$L91,#REF!)</f>
        <v>#REF!</v>
      </c>
      <c r="AN91" t="e">
        <f>SUMIF(#REF!,$L91,#REF!)</f>
        <v>#REF!</v>
      </c>
      <c r="AO91" t="e">
        <f>SUMIF(#REF!,$L91,#REF!)</f>
        <v>#REF!</v>
      </c>
      <c r="AP91" t="e">
        <f>SUMIF(#REF!,$L91,#REF!)</f>
        <v>#REF!</v>
      </c>
      <c r="AQ91" t="e">
        <f>SUMIF(#REF!,$L91,#REF!)</f>
        <v>#REF!</v>
      </c>
      <c r="AR91" t="e">
        <f>SUMIF(#REF!,$L91,#REF!)</f>
        <v>#REF!</v>
      </c>
      <c r="AS91" t="e">
        <f>SUMIF(#REF!,$L91,#REF!)</f>
        <v>#REF!</v>
      </c>
      <c r="AT91" t="e">
        <f>SUMIF(#REF!,$L91,#REF!)</f>
        <v>#REF!</v>
      </c>
      <c r="AU91" t="e">
        <f>SUMIF(#REF!,$L91,#REF!)</f>
        <v>#REF!</v>
      </c>
      <c r="AV91" t="e">
        <f>SUMIF(#REF!,$L91,#REF!)</f>
        <v>#REF!</v>
      </c>
      <c r="AW91" t="e">
        <f>SUMIF(#REF!,$L91,#REF!)</f>
        <v>#REF!</v>
      </c>
      <c r="AX91" t="e">
        <f>SUMIF(#REF!,$L91,#REF!)</f>
        <v>#REF!</v>
      </c>
      <c r="AY91" t="e">
        <f>SUMIF(#REF!,$L91,#REF!)</f>
        <v>#REF!</v>
      </c>
      <c r="AZ91" t="e">
        <f>SUMIF(#REF!,$L91,#REF!)</f>
        <v>#REF!</v>
      </c>
      <c r="BA91" t="e">
        <f>SUMIF(#REF!,$L91,#REF!)</f>
        <v>#REF!</v>
      </c>
      <c r="BB91" t="e">
        <f>SUMIF(#REF!,$L91,#REF!)</f>
        <v>#REF!</v>
      </c>
      <c r="BC91" t="e">
        <f>SUMIF(#REF!,$L91,#REF!)</f>
        <v>#REF!</v>
      </c>
      <c r="BD91" t="e">
        <f>SUMIF(#REF!,$L91,#REF!)</f>
        <v>#REF!</v>
      </c>
      <c r="BE91" t="e">
        <f>SUMIF(#REF!,$L91,#REF!)</f>
        <v>#REF!</v>
      </c>
      <c r="BF91" t="e">
        <f>SUMIF(#REF!,$L91,#REF!)</f>
        <v>#REF!</v>
      </c>
      <c r="BG91" t="e">
        <f>SUMIF(#REF!,$L91,#REF!)</f>
        <v>#REF!</v>
      </c>
      <c r="BH91" t="e">
        <f>SUMIF(#REF!,$L91,#REF!)</f>
        <v>#REF!</v>
      </c>
      <c r="BI91" t="e">
        <f>SUMIF(#REF!,$L91,#REF!)</f>
        <v>#REF!</v>
      </c>
      <c r="BJ91" t="e">
        <f>SUMIF(#REF!,$L91,#REF!)</f>
        <v>#REF!</v>
      </c>
      <c r="BK91" t="e">
        <f>SUMIF(#REF!,$L91,#REF!)</f>
        <v>#REF!</v>
      </c>
      <c r="BL91" t="e">
        <f>SUMIF(#REF!,$L91,#REF!)</f>
        <v>#REF!</v>
      </c>
      <c r="BM91" t="e">
        <f>SUMIF(#REF!,$L91,#REF!)</f>
        <v>#REF!</v>
      </c>
      <c r="BN91" t="e">
        <f>SUMIF(#REF!,$L91,#REF!)</f>
        <v>#REF!</v>
      </c>
      <c r="BP91" t="s">
        <v>472</v>
      </c>
      <c r="BQ91" t="s">
        <v>473</v>
      </c>
      <c r="BR91" t="s">
        <v>472</v>
      </c>
      <c r="BT91" t="s">
        <v>474</v>
      </c>
    </row>
    <row r="92" spans="1:72">
      <c r="A92" t="s">
        <v>475</v>
      </c>
      <c r="K92" t="s">
        <v>64</v>
      </c>
      <c r="L92" t="s">
        <v>476</v>
      </c>
      <c r="O92" s="130"/>
      <c r="P92" t="e">
        <f t="shared" si="9"/>
        <v>#REF!</v>
      </c>
      <c r="Q92">
        <f>SUMIF(村级组织运转!$A$39:$A$48,$L92,村级组织运转!$D$39:$D$48)</f>
        <v>0</v>
      </c>
      <c r="R92">
        <f>SUMIF(文化传媒教育事务!$A$39:$A$46,$L92,文化传媒教育事务!$D$39:$D$46)</f>
        <v>0</v>
      </c>
      <c r="S92">
        <f>SUMIF(优化营商环境!$A$39:$A$48,$L92,优化营商环境!$D$39:$D$48)</f>
        <v>600000</v>
      </c>
      <c r="T92">
        <f>SUMIF(业务往来!$A$39:$A$47,$L92,业务往来!$D$39:$D$47)</f>
        <v>0</v>
      </c>
      <c r="U92">
        <f>SUMIF(农林水事务!$A$39:$A$48,$L92,农林水事务!$D$39:$D$48)</f>
        <v>0</v>
      </c>
      <c r="V92">
        <f>SUMIF(卫生健康事务!$A$39:$A$48,$L92,卫生健康事务!$D$39:$D$48)</f>
        <v>0</v>
      </c>
      <c r="W92">
        <f>SUMIF(社会保障和就业!$A$39:$A$48,$L92,社会保障和就业!$D$39:$D$48)</f>
        <v>0</v>
      </c>
      <c r="X92">
        <f>SUMIF(国防动员!$A$39:$A$48,$L92,国防动员!$D$39:$D$48)</f>
        <v>0</v>
      </c>
      <c r="Y92">
        <f>SUMIF(节能环保!$A$39:$A$48,$L92,节能环保!$D$39:$D$48)</f>
        <v>0</v>
      </c>
      <c r="Z92">
        <f>SUMIF(基层争先创优!$A$39:$A$67,$L92,基层争先创优!$D$39:$D$67)</f>
        <v>0</v>
      </c>
      <c r="AA92">
        <f>SUMIF(灾害防治及应急管理!$A$39:$A$49,$L92,灾害防治及应急管理!$D$39:$D$49)</f>
        <v>0</v>
      </c>
      <c r="AB92">
        <f>SUMIF(脱贫攻坚衔接乡村振兴!$A$39:$A$48,$L92,脱贫攻坚衔接乡村振兴!$D$39:$D$48)</f>
        <v>0</v>
      </c>
      <c r="AC92" t="e">
        <f>SUMIF(#REF!,$L92,#REF!)</f>
        <v>#REF!</v>
      </c>
      <c r="AD92">
        <f>SUMIF(城乡社区支出!$A$39:$A$48,$L92,城乡社区支出!$D$39:$D$48)</f>
        <v>0</v>
      </c>
      <c r="AE92">
        <f>SUMIF(一般公共服务!$A$39:$A$48,$L92,一般公共服务!$D$39:$D$48)</f>
        <v>0</v>
      </c>
      <c r="AF92" t="e">
        <f>SUMIF(#REF!,$L92,#REF!)</f>
        <v>#REF!</v>
      </c>
      <c r="AG92" t="e">
        <f>SUMIF(#REF!,$L92,#REF!)</f>
        <v>#REF!</v>
      </c>
      <c r="AH92" t="e">
        <f>SUMIF(#REF!,$L92,#REF!)</f>
        <v>#REF!</v>
      </c>
      <c r="AI92" t="e">
        <f>SUMIF(#REF!,$L92,#REF!)</f>
        <v>#REF!</v>
      </c>
      <c r="AJ92" t="e">
        <f>SUMIF(#REF!,$L92,#REF!)</f>
        <v>#REF!</v>
      </c>
      <c r="AK92" t="e">
        <f>SUMIF(#REF!,$L92,#REF!)</f>
        <v>#REF!</v>
      </c>
      <c r="AL92" t="e">
        <f>SUMIF(#REF!,$L92,#REF!)</f>
        <v>#REF!</v>
      </c>
      <c r="AM92" t="e">
        <f>SUMIF(#REF!,$L92,#REF!)</f>
        <v>#REF!</v>
      </c>
      <c r="AN92" t="e">
        <f>SUMIF(#REF!,$L92,#REF!)</f>
        <v>#REF!</v>
      </c>
      <c r="AO92" t="e">
        <f>SUMIF(#REF!,$L92,#REF!)</f>
        <v>#REF!</v>
      </c>
      <c r="AP92" t="e">
        <f>SUMIF(#REF!,$L92,#REF!)</f>
        <v>#REF!</v>
      </c>
      <c r="AQ92" t="e">
        <f>SUMIF(#REF!,$L92,#REF!)</f>
        <v>#REF!</v>
      </c>
      <c r="AR92" t="e">
        <f>SUMIF(#REF!,$L92,#REF!)</f>
        <v>#REF!</v>
      </c>
      <c r="AS92" t="e">
        <f>SUMIF(#REF!,$L92,#REF!)</f>
        <v>#REF!</v>
      </c>
      <c r="AT92" t="e">
        <f>SUMIF(#REF!,$L92,#REF!)</f>
        <v>#REF!</v>
      </c>
      <c r="AU92" t="e">
        <f>SUMIF(#REF!,$L92,#REF!)</f>
        <v>#REF!</v>
      </c>
      <c r="AV92" t="e">
        <f>SUMIF(#REF!,$L92,#REF!)</f>
        <v>#REF!</v>
      </c>
      <c r="AW92" t="e">
        <f>SUMIF(#REF!,$L92,#REF!)</f>
        <v>#REF!</v>
      </c>
      <c r="AX92" t="e">
        <f>SUMIF(#REF!,$L92,#REF!)</f>
        <v>#REF!</v>
      </c>
      <c r="AY92" t="e">
        <f>SUMIF(#REF!,$L92,#REF!)</f>
        <v>#REF!</v>
      </c>
      <c r="AZ92" t="e">
        <f>SUMIF(#REF!,$L92,#REF!)</f>
        <v>#REF!</v>
      </c>
      <c r="BA92" t="e">
        <f>SUMIF(#REF!,$L92,#REF!)</f>
        <v>#REF!</v>
      </c>
      <c r="BB92" t="e">
        <f>SUMIF(#REF!,$L92,#REF!)</f>
        <v>#REF!</v>
      </c>
      <c r="BC92" t="e">
        <f>SUMIF(#REF!,$L92,#REF!)</f>
        <v>#REF!</v>
      </c>
      <c r="BD92" t="e">
        <f>SUMIF(#REF!,$L92,#REF!)</f>
        <v>#REF!</v>
      </c>
      <c r="BE92" t="e">
        <f>SUMIF(#REF!,$L92,#REF!)</f>
        <v>#REF!</v>
      </c>
      <c r="BF92" t="e">
        <f>SUMIF(#REF!,$L92,#REF!)</f>
        <v>#REF!</v>
      </c>
      <c r="BG92" t="e">
        <f>SUMIF(#REF!,$L92,#REF!)</f>
        <v>#REF!</v>
      </c>
      <c r="BH92" t="e">
        <f>SUMIF(#REF!,$L92,#REF!)</f>
        <v>#REF!</v>
      </c>
      <c r="BI92" t="e">
        <f>SUMIF(#REF!,$L92,#REF!)</f>
        <v>#REF!</v>
      </c>
      <c r="BJ92" t="e">
        <f>SUMIF(#REF!,$L92,#REF!)</f>
        <v>#REF!</v>
      </c>
      <c r="BK92" t="e">
        <f>SUMIF(#REF!,$L92,#REF!)</f>
        <v>#REF!</v>
      </c>
      <c r="BL92" t="e">
        <f>SUMIF(#REF!,$L92,#REF!)</f>
        <v>#REF!</v>
      </c>
      <c r="BM92" t="e">
        <f>SUMIF(#REF!,$L92,#REF!)</f>
        <v>#REF!</v>
      </c>
      <c r="BN92" t="e">
        <f>SUMIF(#REF!,$L92,#REF!)</f>
        <v>#REF!</v>
      </c>
      <c r="BP92" t="s">
        <v>477</v>
      </c>
      <c r="BQ92" t="s">
        <v>478</v>
      </c>
      <c r="BR92" t="s">
        <v>477</v>
      </c>
      <c r="BT92" t="s">
        <v>479</v>
      </c>
    </row>
    <row r="93" spans="1:72">
      <c r="A93" t="s">
        <v>480</v>
      </c>
      <c r="K93" t="s">
        <v>481</v>
      </c>
      <c r="L93" t="s">
        <v>481</v>
      </c>
      <c r="M93" t="s">
        <v>482</v>
      </c>
      <c r="O93" s="128" t="e">
        <f>IF(AND(P93&gt;0,LEFT(#REF!,6)&lt;&gt;"143003",LEFT(#REF!,6)&lt;&gt;"143004",LEFT(#REF!,6)&lt;&gt;"148001"),COUNTIF($O$1:$O92,"?*")&amp;"、"&amp;M93&amp;"；","")</f>
        <v>#REF!</v>
      </c>
      <c r="P93" t="e">
        <f t="shared" si="9"/>
        <v>#REF!</v>
      </c>
      <c r="Q93">
        <f>SUMIF(村级组织运转!$A$39:$A$48,$L93,村级组织运转!$D$39:$D$48)</f>
        <v>0</v>
      </c>
      <c r="R93">
        <f>SUMIF(文化传媒教育事务!$A$39:$A$46,$L93,文化传媒教育事务!$D$39:$D$46)</f>
        <v>0</v>
      </c>
      <c r="S93">
        <f>SUMIF(优化营商环境!$A$39:$A$48,$L93,优化营商环境!$D$39:$D$48)</f>
        <v>0</v>
      </c>
      <c r="T93">
        <f>SUMIF(业务往来!$A$39:$A$47,$L93,业务往来!$D$39:$D$47)</f>
        <v>0</v>
      </c>
      <c r="U93">
        <f>SUMIF(农林水事务!$A$39:$A$48,$L93,农林水事务!$D$39:$D$48)</f>
        <v>0</v>
      </c>
      <c r="V93">
        <f>SUMIF(卫生健康事务!$A$39:$A$48,$L93,卫生健康事务!$D$39:$D$48)</f>
        <v>0</v>
      </c>
      <c r="W93">
        <f>SUMIF(社会保障和就业!$A$39:$A$48,$L93,社会保障和就业!$D$39:$D$48)</f>
        <v>0</v>
      </c>
      <c r="X93">
        <f>SUMIF(国防动员!$A$39:$A$48,$L93,国防动员!$D$39:$D$48)</f>
        <v>0</v>
      </c>
      <c r="Y93">
        <f>SUMIF(节能环保!$A$39:$A$48,$L93,节能环保!$D$39:$D$48)</f>
        <v>0</v>
      </c>
      <c r="Z93">
        <f>SUMIF(基层争先创优!$A$39:$A$67,$L93,基层争先创优!$D$39:$D$67)</f>
        <v>0</v>
      </c>
      <c r="AA93">
        <f>SUMIF(灾害防治及应急管理!$A$39:$A$49,$L93,灾害防治及应急管理!$D$39:$D$49)</f>
        <v>0</v>
      </c>
      <c r="AB93">
        <f>SUMIF(脱贫攻坚衔接乡村振兴!$A$39:$A$48,$L93,脱贫攻坚衔接乡村振兴!$D$39:$D$48)</f>
        <v>0</v>
      </c>
      <c r="AC93" t="e">
        <f>SUMIF(#REF!,$L93,#REF!)</f>
        <v>#REF!</v>
      </c>
      <c r="AD93">
        <f>SUMIF(城乡社区支出!$A$39:$A$48,$L93,城乡社区支出!$D$39:$D$48)</f>
        <v>0</v>
      </c>
      <c r="AE93">
        <f>SUMIF(一般公共服务!$A$39:$A$48,$L93,一般公共服务!$D$39:$D$48)</f>
        <v>0</v>
      </c>
      <c r="AF93" t="e">
        <f>SUMIF(#REF!,$L93,#REF!)</f>
        <v>#REF!</v>
      </c>
      <c r="AG93" t="e">
        <f>SUMIF(#REF!,$L93,#REF!)</f>
        <v>#REF!</v>
      </c>
      <c r="AH93" t="e">
        <f>SUMIF(#REF!,$L93,#REF!)</f>
        <v>#REF!</v>
      </c>
      <c r="AI93" t="e">
        <f>SUMIF(#REF!,$L93,#REF!)</f>
        <v>#REF!</v>
      </c>
      <c r="AJ93" t="e">
        <f>SUMIF(#REF!,$L93,#REF!)</f>
        <v>#REF!</v>
      </c>
      <c r="AK93" t="e">
        <f>SUMIF(#REF!,$L93,#REF!)</f>
        <v>#REF!</v>
      </c>
      <c r="AL93" t="e">
        <f>SUMIF(#REF!,$L93,#REF!)</f>
        <v>#REF!</v>
      </c>
      <c r="AM93" t="e">
        <f>SUMIF(#REF!,$L93,#REF!)</f>
        <v>#REF!</v>
      </c>
      <c r="AN93" t="e">
        <f>SUMIF(#REF!,$L93,#REF!)</f>
        <v>#REF!</v>
      </c>
      <c r="AO93" t="e">
        <f>SUMIF(#REF!,$L93,#REF!)</f>
        <v>#REF!</v>
      </c>
      <c r="AP93" t="e">
        <f>SUMIF(#REF!,$L93,#REF!)</f>
        <v>#REF!</v>
      </c>
      <c r="AQ93" t="e">
        <f>SUMIF(#REF!,$L93,#REF!)</f>
        <v>#REF!</v>
      </c>
      <c r="AR93" t="e">
        <f>SUMIF(#REF!,$L93,#REF!)</f>
        <v>#REF!</v>
      </c>
      <c r="AS93" t="e">
        <f>SUMIF(#REF!,$L93,#REF!)</f>
        <v>#REF!</v>
      </c>
      <c r="AT93" t="e">
        <f>SUMIF(#REF!,$L93,#REF!)</f>
        <v>#REF!</v>
      </c>
      <c r="AU93" t="e">
        <f>SUMIF(#REF!,$L93,#REF!)</f>
        <v>#REF!</v>
      </c>
      <c r="AV93" t="e">
        <f>SUMIF(#REF!,$L93,#REF!)</f>
        <v>#REF!</v>
      </c>
      <c r="AW93" t="e">
        <f>SUMIF(#REF!,$L93,#REF!)</f>
        <v>#REF!</v>
      </c>
      <c r="AX93" t="e">
        <f>SUMIF(#REF!,$L93,#REF!)</f>
        <v>#REF!</v>
      </c>
      <c r="AY93" t="e">
        <f>SUMIF(#REF!,$L93,#REF!)</f>
        <v>#REF!</v>
      </c>
      <c r="AZ93" t="e">
        <f>SUMIF(#REF!,$L93,#REF!)</f>
        <v>#REF!</v>
      </c>
      <c r="BA93" t="e">
        <f>SUMIF(#REF!,$L93,#REF!)</f>
        <v>#REF!</v>
      </c>
      <c r="BB93" t="e">
        <f>SUMIF(#REF!,$L93,#REF!)</f>
        <v>#REF!</v>
      </c>
      <c r="BC93" t="e">
        <f>SUMIF(#REF!,$L93,#REF!)</f>
        <v>#REF!</v>
      </c>
      <c r="BD93" t="e">
        <f>SUMIF(#REF!,$L93,#REF!)</f>
        <v>#REF!</v>
      </c>
      <c r="BE93" t="e">
        <f>SUMIF(#REF!,$L93,#REF!)</f>
        <v>#REF!</v>
      </c>
      <c r="BF93" t="e">
        <f>SUMIF(#REF!,$L93,#REF!)</f>
        <v>#REF!</v>
      </c>
      <c r="BG93" t="e">
        <f>SUMIF(#REF!,$L93,#REF!)</f>
        <v>#REF!</v>
      </c>
      <c r="BH93" t="e">
        <f>SUMIF(#REF!,$L93,#REF!)</f>
        <v>#REF!</v>
      </c>
      <c r="BI93" t="e">
        <f>SUMIF(#REF!,$L93,#REF!)</f>
        <v>#REF!</v>
      </c>
      <c r="BJ93" t="e">
        <f>SUMIF(#REF!,$L93,#REF!)</f>
        <v>#REF!</v>
      </c>
      <c r="BK93" t="e">
        <f>SUMIF(#REF!,$L93,#REF!)</f>
        <v>#REF!</v>
      </c>
      <c r="BL93" t="e">
        <f>SUMIF(#REF!,$L93,#REF!)</f>
        <v>#REF!</v>
      </c>
      <c r="BM93" t="e">
        <f>SUMIF(#REF!,$L93,#REF!)</f>
        <v>#REF!</v>
      </c>
      <c r="BN93" t="e">
        <f>SUMIF(#REF!,$L93,#REF!)</f>
        <v>#REF!</v>
      </c>
      <c r="BP93" t="s">
        <v>483</v>
      </c>
      <c r="BQ93" t="s">
        <v>484</v>
      </c>
      <c r="BR93" t="s">
        <v>483</v>
      </c>
      <c r="BT93" t="s">
        <v>485</v>
      </c>
    </row>
    <row r="94" spans="1:72">
      <c r="A94" t="s">
        <v>486</v>
      </c>
      <c r="K94" t="s">
        <v>487</v>
      </c>
      <c r="L94" t="s">
        <v>487</v>
      </c>
      <c r="M94" t="str">
        <f>"不能编制"&amp;L94</f>
        <v>不能编制31303补充全国社会保障基金</v>
      </c>
      <c r="O94" s="126" t="e">
        <f>IF(P94&gt;0,COUNTIF($O$1:$O93,"?*")&amp;"、"&amp;M94&amp;"；","")</f>
        <v>#REF!</v>
      </c>
      <c r="P94" t="e">
        <f t="shared" si="9"/>
        <v>#REF!</v>
      </c>
      <c r="Q94">
        <f>SUMIF(村级组织运转!$A$39:$A$48,$L94,村级组织运转!$D$39:$D$48)</f>
        <v>0</v>
      </c>
      <c r="R94">
        <f>SUMIF(文化传媒教育事务!$A$39:$A$46,$L94,文化传媒教育事务!$D$39:$D$46)</f>
        <v>0</v>
      </c>
      <c r="S94">
        <f>SUMIF(优化营商环境!$A$39:$A$48,$L94,优化营商环境!$D$39:$D$48)</f>
        <v>0</v>
      </c>
      <c r="T94">
        <f>SUMIF(业务往来!$A$39:$A$47,$L94,业务往来!$D$39:$D$47)</f>
        <v>0</v>
      </c>
      <c r="U94">
        <f>SUMIF(农林水事务!$A$39:$A$48,$L94,农林水事务!$D$39:$D$48)</f>
        <v>0</v>
      </c>
      <c r="V94">
        <f>SUMIF(卫生健康事务!$A$39:$A$48,$L94,卫生健康事务!$D$39:$D$48)</f>
        <v>0</v>
      </c>
      <c r="W94">
        <f>SUMIF(社会保障和就业!$A$39:$A$48,$L94,社会保障和就业!$D$39:$D$48)</f>
        <v>0</v>
      </c>
      <c r="X94">
        <f>SUMIF(国防动员!$A$39:$A$48,$L94,国防动员!$D$39:$D$48)</f>
        <v>0</v>
      </c>
      <c r="Y94">
        <f>SUMIF(节能环保!$A$39:$A$48,$L94,节能环保!$D$39:$D$48)</f>
        <v>0</v>
      </c>
      <c r="Z94">
        <f>SUMIF(基层争先创优!$A$39:$A$67,$L94,基层争先创优!$D$39:$D$67)</f>
        <v>0</v>
      </c>
      <c r="AA94">
        <f>SUMIF(灾害防治及应急管理!$A$39:$A$49,$L94,灾害防治及应急管理!$D$39:$D$49)</f>
        <v>0</v>
      </c>
      <c r="AB94">
        <f>SUMIF(脱贫攻坚衔接乡村振兴!$A$39:$A$48,$L94,脱贫攻坚衔接乡村振兴!$D$39:$D$48)</f>
        <v>0</v>
      </c>
      <c r="AC94" t="e">
        <f>SUMIF(#REF!,$L94,#REF!)</f>
        <v>#REF!</v>
      </c>
      <c r="AD94">
        <f>SUMIF(城乡社区支出!$A$39:$A$48,$L94,城乡社区支出!$D$39:$D$48)</f>
        <v>0</v>
      </c>
      <c r="AE94">
        <f>SUMIF(一般公共服务!$A$39:$A$48,$L94,一般公共服务!$D$39:$D$48)</f>
        <v>0</v>
      </c>
      <c r="AF94" t="e">
        <f>SUMIF(#REF!,$L94,#REF!)</f>
        <v>#REF!</v>
      </c>
      <c r="AG94" t="e">
        <f>SUMIF(#REF!,$L94,#REF!)</f>
        <v>#REF!</v>
      </c>
      <c r="AH94" t="e">
        <f>SUMIF(#REF!,$L94,#REF!)</f>
        <v>#REF!</v>
      </c>
      <c r="AI94" t="e">
        <f>SUMIF(#REF!,$L94,#REF!)</f>
        <v>#REF!</v>
      </c>
      <c r="AJ94" t="e">
        <f>SUMIF(#REF!,$L94,#REF!)</f>
        <v>#REF!</v>
      </c>
      <c r="AK94" t="e">
        <f>SUMIF(#REF!,$L94,#REF!)</f>
        <v>#REF!</v>
      </c>
      <c r="AL94" t="e">
        <f>SUMIF(#REF!,$L94,#REF!)</f>
        <v>#REF!</v>
      </c>
      <c r="AM94" t="e">
        <f>SUMIF(#REF!,$L94,#REF!)</f>
        <v>#REF!</v>
      </c>
      <c r="AN94" t="e">
        <f>SUMIF(#REF!,$L94,#REF!)</f>
        <v>#REF!</v>
      </c>
      <c r="AO94" t="e">
        <f>SUMIF(#REF!,$L94,#REF!)</f>
        <v>#REF!</v>
      </c>
      <c r="AP94" t="e">
        <f>SUMIF(#REF!,$L94,#REF!)</f>
        <v>#REF!</v>
      </c>
      <c r="AQ94" t="e">
        <f>SUMIF(#REF!,$L94,#REF!)</f>
        <v>#REF!</v>
      </c>
      <c r="AR94" t="e">
        <f>SUMIF(#REF!,$L94,#REF!)</f>
        <v>#REF!</v>
      </c>
      <c r="AS94" t="e">
        <f>SUMIF(#REF!,$L94,#REF!)</f>
        <v>#REF!</v>
      </c>
      <c r="AT94" t="e">
        <f>SUMIF(#REF!,$L94,#REF!)</f>
        <v>#REF!</v>
      </c>
      <c r="AU94" t="e">
        <f>SUMIF(#REF!,$L94,#REF!)</f>
        <v>#REF!</v>
      </c>
      <c r="AV94" t="e">
        <f>SUMIF(#REF!,$L94,#REF!)</f>
        <v>#REF!</v>
      </c>
      <c r="AW94" t="e">
        <f>SUMIF(#REF!,$L94,#REF!)</f>
        <v>#REF!</v>
      </c>
      <c r="AX94" t="e">
        <f>SUMIF(#REF!,$L94,#REF!)</f>
        <v>#REF!</v>
      </c>
      <c r="AY94" t="e">
        <f>SUMIF(#REF!,$L94,#REF!)</f>
        <v>#REF!</v>
      </c>
      <c r="AZ94" t="e">
        <f>SUMIF(#REF!,$L94,#REF!)</f>
        <v>#REF!</v>
      </c>
      <c r="BA94" t="e">
        <f>SUMIF(#REF!,$L94,#REF!)</f>
        <v>#REF!</v>
      </c>
      <c r="BB94" t="e">
        <f>SUMIF(#REF!,$L94,#REF!)</f>
        <v>#REF!</v>
      </c>
      <c r="BC94" t="e">
        <f>SUMIF(#REF!,$L94,#REF!)</f>
        <v>#REF!</v>
      </c>
      <c r="BD94" t="e">
        <f>SUMIF(#REF!,$L94,#REF!)</f>
        <v>#REF!</v>
      </c>
      <c r="BE94" t="e">
        <f>SUMIF(#REF!,$L94,#REF!)</f>
        <v>#REF!</v>
      </c>
      <c r="BF94" t="e">
        <f>SUMIF(#REF!,$L94,#REF!)</f>
        <v>#REF!</v>
      </c>
      <c r="BG94" t="e">
        <f>SUMIF(#REF!,$L94,#REF!)</f>
        <v>#REF!</v>
      </c>
      <c r="BH94" t="e">
        <f>SUMIF(#REF!,$L94,#REF!)</f>
        <v>#REF!</v>
      </c>
      <c r="BI94" t="e">
        <f>SUMIF(#REF!,$L94,#REF!)</f>
        <v>#REF!</v>
      </c>
      <c r="BJ94" t="e">
        <f>SUMIF(#REF!,$L94,#REF!)</f>
        <v>#REF!</v>
      </c>
      <c r="BK94" t="e">
        <f>SUMIF(#REF!,$L94,#REF!)</f>
        <v>#REF!</v>
      </c>
      <c r="BL94" t="e">
        <f>SUMIF(#REF!,$L94,#REF!)</f>
        <v>#REF!</v>
      </c>
      <c r="BM94" t="e">
        <f>SUMIF(#REF!,$L94,#REF!)</f>
        <v>#REF!</v>
      </c>
      <c r="BN94" t="e">
        <f>SUMIF(#REF!,$L94,#REF!)</f>
        <v>#REF!</v>
      </c>
      <c r="BP94" t="s">
        <v>488</v>
      </c>
      <c r="BQ94" t="s">
        <v>489</v>
      </c>
      <c r="BR94" t="s">
        <v>488</v>
      </c>
      <c r="BT94" t="s">
        <v>490</v>
      </c>
    </row>
    <row r="95" spans="1:72">
      <c r="A95" t="s">
        <v>491</v>
      </c>
      <c r="K95" t="s">
        <v>492</v>
      </c>
      <c r="L95" t="s">
        <v>492</v>
      </c>
      <c r="M95" t="str">
        <f>"不能编制"&amp;L95</f>
        <v>不能编制31304对~职业年金的补助</v>
      </c>
      <c r="O95" s="126" t="e">
        <f>IF(P95&gt;0,COUNTIF($O$1:$O94,"?*")&amp;"、"&amp;M95&amp;"；","")</f>
        <v>#REF!</v>
      </c>
      <c r="P95" t="e">
        <f t="shared" si="9"/>
        <v>#REF!</v>
      </c>
      <c r="Q95">
        <f>SUMIF(村级组织运转!$A$39:$A$48,$L95,村级组织运转!$D$39:$D$48)</f>
        <v>0</v>
      </c>
      <c r="R95">
        <f>SUMIF(文化传媒教育事务!$A$39:$A$46,$L95,文化传媒教育事务!$D$39:$D$46)</f>
        <v>0</v>
      </c>
      <c r="S95">
        <f>SUMIF(优化营商环境!$A$39:$A$48,$L95,优化营商环境!$D$39:$D$48)</f>
        <v>0</v>
      </c>
      <c r="T95">
        <f>SUMIF(业务往来!$A$39:$A$47,$L95,业务往来!$D$39:$D$47)</f>
        <v>0</v>
      </c>
      <c r="U95">
        <f>SUMIF(农林水事务!$A$39:$A$48,$L95,农林水事务!$D$39:$D$48)</f>
        <v>0</v>
      </c>
      <c r="V95">
        <f>SUMIF(卫生健康事务!$A$39:$A$48,$L95,卫生健康事务!$D$39:$D$48)</f>
        <v>0</v>
      </c>
      <c r="W95">
        <f>SUMIF(社会保障和就业!$A$39:$A$48,$L95,社会保障和就业!$D$39:$D$48)</f>
        <v>0</v>
      </c>
      <c r="X95">
        <f>SUMIF(国防动员!$A$39:$A$48,$L95,国防动员!$D$39:$D$48)</f>
        <v>0</v>
      </c>
      <c r="Y95">
        <f>SUMIF(节能环保!$A$39:$A$48,$L95,节能环保!$D$39:$D$48)</f>
        <v>0</v>
      </c>
      <c r="Z95">
        <f>SUMIF(基层争先创优!$A$39:$A$67,$L95,基层争先创优!$D$39:$D$67)</f>
        <v>0</v>
      </c>
      <c r="AA95">
        <f>SUMIF(灾害防治及应急管理!$A$39:$A$49,$L95,灾害防治及应急管理!$D$39:$D$49)</f>
        <v>0</v>
      </c>
      <c r="AB95">
        <f>SUMIF(脱贫攻坚衔接乡村振兴!$A$39:$A$48,$L95,脱贫攻坚衔接乡村振兴!$D$39:$D$48)</f>
        <v>0</v>
      </c>
      <c r="AC95" t="e">
        <f>SUMIF(#REF!,$L95,#REF!)</f>
        <v>#REF!</v>
      </c>
      <c r="AD95">
        <f>SUMIF(城乡社区支出!$A$39:$A$48,$L95,城乡社区支出!$D$39:$D$48)</f>
        <v>0</v>
      </c>
      <c r="AE95">
        <f>SUMIF(一般公共服务!$A$39:$A$48,$L95,一般公共服务!$D$39:$D$48)</f>
        <v>0</v>
      </c>
      <c r="AF95" t="e">
        <f>SUMIF(#REF!,$L95,#REF!)</f>
        <v>#REF!</v>
      </c>
      <c r="AG95" t="e">
        <f>SUMIF(#REF!,$L95,#REF!)</f>
        <v>#REF!</v>
      </c>
      <c r="AH95" t="e">
        <f>SUMIF(#REF!,$L95,#REF!)</f>
        <v>#REF!</v>
      </c>
      <c r="AI95" t="e">
        <f>SUMIF(#REF!,$L95,#REF!)</f>
        <v>#REF!</v>
      </c>
      <c r="AJ95" t="e">
        <f>SUMIF(#REF!,$L95,#REF!)</f>
        <v>#REF!</v>
      </c>
      <c r="AK95" t="e">
        <f>SUMIF(#REF!,$L95,#REF!)</f>
        <v>#REF!</v>
      </c>
      <c r="AL95" t="e">
        <f>SUMIF(#REF!,$L95,#REF!)</f>
        <v>#REF!</v>
      </c>
      <c r="AM95" t="e">
        <f>SUMIF(#REF!,$L95,#REF!)</f>
        <v>#REF!</v>
      </c>
      <c r="AN95" t="e">
        <f>SUMIF(#REF!,$L95,#REF!)</f>
        <v>#REF!</v>
      </c>
      <c r="AO95" t="e">
        <f>SUMIF(#REF!,$L95,#REF!)</f>
        <v>#REF!</v>
      </c>
      <c r="AP95" t="e">
        <f>SUMIF(#REF!,$L95,#REF!)</f>
        <v>#REF!</v>
      </c>
      <c r="AQ95" t="e">
        <f>SUMIF(#REF!,$L95,#REF!)</f>
        <v>#REF!</v>
      </c>
      <c r="AR95" t="e">
        <f>SUMIF(#REF!,$L95,#REF!)</f>
        <v>#REF!</v>
      </c>
      <c r="AS95" t="e">
        <f>SUMIF(#REF!,$L95,#REF!)</f>
        <v>#REF!</v>
      </c>
      <c r="AT95" t="e">
        <f>SUMIF(#REF!,$L95,#REF!)</f>
        <v>#REF!</v>
      </c>
      <c r="AU95" t="e">
        <f>SUMIF(#REF!,$L95,#REF!)</f>
        <v>#REF!</v>
      </c>
      <c r="AV95" t="e">
        <f>SUMIF(#REF!,$L95,#REF!)</f>
        <v>#REF!</v>
      </c>
      <c r="AW95" t="e">
        <f>SUMIF(#REF!,$L95,#REF!)</f>
        <v>#REF!</v>
      </c>
      <c r="AX95" t="e">
        <f>SUMIF(#REF!,$L95,#REF!)</f>
        <v>#REF!</v>
      </c>
      <c r="AY95" t="e">
        <f>SUMIF(#REF!,$L95,#REF!)</f>
        <v>#REF!</v>
      </c>
      <c r="AZ95" t="e">
        <f>SUMIF(#REF!,$L95,#REF!)</f>
        <v>#REF!</v>
      </c>
      <c r="BA95" t="e">
        <f>SUMIF(#REF!,$L95,#REF!)</f>
        <v>#REF!</v>
      </c>
      <c r="BB95" t="e">
        <f>SUMIF(#REF!,$L95,#REF!)</f>
        <v>#REF!</v>
      </c>
      <c r="BC95" t="e">
        <f>SUMIF(#REF!,$L95,#REF!)</f>
        <v>#REF!</v>
      </c>
      <c r="BD95" t="e">
        <f>SUMIF(#REF!,$L95,#REF!)</f>
        <v>#REF!</v>
      </c>
      <c r="BE95" t="e">
        <f>SUMIF(#REF!,$L95,#REF!)</f>
        <v>#REF!</v>
      </c>
      <c r="BF95" t="e">
        <f>SUMIF(#REF!,$L95,#REF!)</f>
        <v>#REF!</v>
      </c>
      <c r="BG95" t="e">
        <f>SUMIF(#REF!,$L95,#REF!)</f>
        <v>#REF!</v>
      </c>
      <c r="BH95" t="e">
        <f>SUMIF(#REF!,$L95,#REF!)</f>
        <v>#REF!</v>
      </c>
      <c r="BI95" t="e">
        <f>SUMIF(#REF!,$L95,#REF!)</f>
        <v>#REF!</v>
      </c>
      <c r="BJ95" t="e">
        <f>SUMIF(#REF!,$L95,#REF!)</f>
        <v>#REF!</v>
      </c>
      <c r="BK95" t="e">
        <f>SUMIF(#REF!,$L95,#REF!)</f>
        <v>#REF!</v>
      </c>
      <c r="BL95" t="e">
        <f>SUMIF(#REF!,$L95,#REF!)</f>
        <v>#REF!</v>
      </c>
      <c r="BM95" t="e">
        <f>SUMIF(#REF!,$L95,#REF!)</f>
        <v>#REF!</v>
      </c>
      <c r="BN95" t="e">
        <f>SUMIF(#REF!,$L95,#REF!)</f>
        <v>#REF!</v>
      </c>
      <c r="BP95" t="s">
        <v>493</v>
      </c>
      <c r="BQ95" t="s">
        <v>112</v>
      </c>
      <c r="BR95" t="s">
        <v>493</v>
      </c>
      <c r="BT95" t="s">
        <v>494</v>
      </c>
    </row>
    <row r="96" spans="1:72">
      <c r="A96" t="s">
        <v>495</v>
      </c>
      <c r="K96" t="s">
        <v>496</v>
      </c>
      <c r="L96" t="s">
        <v>496</v>
      </c>
      <c r="M96" t="str">
        <f>"不能编制"&amp;L96</f>
        <v>不能编制39907国家赔偿费用支出</v>
      </c>
      <c r="O96" s="126" t="e">
        <f>IF(P96&gt;0,COUNTIF($O$1:$O95,"?*")&amp;"、"&amp;M96&amp;"；","")</f>
        <v>#REF!</v>
      </c>
      <c r="P96" t="e">
        <f t="shared" si="9"/>
        <v>#REF!</v>
      </c>
      <c r="Q96">
        <f>SUMIF(村级组织运转!$A$39:$A$48,$L96,村级组织运转!$D$39:$D$48)</f>
        <v>0</v>
      </c>
      <c r="R96">
        <f>SUMIF(文化传媒教育事务!$A$39:$A$46,$L96,文化传媒教育事务!$D$39:$D$46)</f>
        <v>0</v>
      </c>
      <c r="S96">
        <f>SUMIF(优化营商环境!$A$39:$A$48,$L96,优化营商环境!$D$39:$D$48)</f>
        <v>0</v>
      </c>
      <c r="T96">
        <f>SUMIF(业务往来!$A$39:$A$47,$L96,业务往来!$D$39:$D$47)</f>
        <v>0</v>
      </c>
      <c r="U96">
        <f>SUMIF(农林水事务!$A$39:$A$48,$L96,农林水事务!$D$39:$D$48)</f>
        <v>0</v>
      </c>
      <c r="V96">
        <f>SUMIF(卫生健康事务!$A$39:$A$48,$L96,卫生健康事务!$D$39:$D$48)</f>
        <v>0</v>
      </c>
      <c r="W96">
        <f>SUMIF(社会保障和就业!$A$39:$A$48,$L96,社会保障和就业!$D$39:$D$48)</f>
        <v>0</v>
      </c>
      <c r="X96">
        <f>SUMIF(国防动员!$A$39:$A$48,$L96,国防动员!$D$39:$D$48)</f>
        <v>0</v>
      </c>
      <c r="Y96">
        <f>SUMIF(节能环保!$A$39:$A$48,$L96,节能环保!$D$39:$D$48)</f>
        <v>0</v>
      </c>
      <c r="Z96">
        <f>SUMIF(基层争先创优!$A$39:$A$67,$L96,基层争先创优!$D$39:$D$67)</f>
        <v>0</v>
      </c>
      <c r="AA96">
        <f>SUMIF(灾害防治及应急管理!$A$39:$A$49,$L96,灾害防治及应急管理!$D$39:$D$49)</f>
        <v>0</v>
      </c>
      <c r="AB96">
        <f>SUMIF(脱贫攻坚衔接乡村振兴!$A$39:$A$48,$L96,脱贫攻坚衔接乡村振兴!$D$39:$D$48)</f>
        <v>0</v>
      </c>
      <c r="AC96" t="e">
        <f>SUMIF(#REF!,$L96,#REF!)</f>
        <v>#REF!</v>
      </c>
      <c r="AD96">
        <f>SUMIF(城乡社区支出!$A$39:$A$48,$L96,城乡社区支出!$D$39:$D$48)</f>
        <v>0</v>
      </c>
      <c r="AE96">
        <f>SUMIF(一般公共服务!$A$39:$A$48,$L96,一般公共服务!$D$39:$D$48)</f>
        <v>0</v>
      </c>
      <c r="AF96" t="e">
        <f>SUMIF(#REF!,$L96,#REF!)</f>
        <v>#REF!</v>
      </c>
      <c r="AG96" t="e">
        <f>SUMIF(#REF!,$L96,#REF!)</f>
        <v>#REF!</v>
      </c>
      <c r="AH96" t="e">
        <f>SUMIF(#REF!,$L96,#REF!)</f>
        <v>#REF!</v>
      </c>
      <c r="AI96" t="e">
        <f>SUMIF(#REF!,$L96,#REF!)</f>
        <v>#REF!</v>
      </c>
      <c r="AJ96" t="e">
        <f>SUMIF(#REF!,$L96,#REF!)</f>
        <v>#REF!</v>
      </c>
      <c r="AK96" t="e">
        <f>SUMIF(#REF!,$L96,#REF!)</f>
        <v>#REF!</v>
      </c>
      <c r="AL96" t="e">
        <f>SUMIF(#REF!,$L96,#REF!)</f>
        <v>#REF!</v>
      </c>
      <c r="AM96" t="e">
        <f>SUMIF(#REF!,$L96,#REF!)</f>
        <v>#REF!</v>
      </c>
      <c r="AN96" t="e">
        <f>SUMIF(#REF!,$L96,#REF!)</f>
        <v>#REF!</v>
      </c>
      <c r="AO96" t="e">
        <f>SUMIF(#REF!,$L96,#REF!)</f>
        <v>#REF!</v>
      </c>
      <c r="AP96" t="e">
        <f>SUMIF(#REF!,$L96,#REF!)</f>
        <v>#REF!</v>
      </c>
      <c r="AQ96" t="e">
        <f>SUMIF(#REF!,$L96,#REF!)</f>
        <v>#REF!</v>
      </c>
      <c r="AR96" t="e">
        <f>SUMIF(#REF!,$L96,#REF!)</f>
        <v>#REF!</v>
      </c>
      <c r="AS96" t="e">
        <f>SUMIF(#REF!,$L96,#REF!)</f>
        <v>#REF!</v>
      </c>
      <c r="AT96" t="e">
        <f>SUMIF(#REF!,$L96,#REF!)</f>
        <v>#REF!</v>
      </c>
      <c r="AU96" t="e">
        <f>SUMIF(#REF!,$L96,#REF!)</f>
        <v>#REF!</v>
      </c>
      <c r="AV96" t="e">
        <f>SUMIF(#REF!,$L96,#REF!)</f>
        <v>#REF!</v>
      </c>
      <c r="AW96" t="e">
        <f>SUMIF(#REF!,$L96,#REF!)</f>
        <v>#REF!</v>
      </c>
      <c r="AX96" t="e">
        <f>SUMIF(#REF!,$L96,#REF!)</f>
        <v>#REF!</v>
      </c>
      <c r="AY96" t="e">
        <f>SUMIF(#REF!,$L96,#REF!)</f>
        <v>#REF!</v>
      </c>
      <c r="AZ96" t="e">
        <f>SUMIF(#REF!,$L96,#REF!)</f>
        <v>#REF!</v>
      </c>
      <c r="BA96" t="e">
        <f>SUMIF(#REF!,$L96,#REF!)</f>
        <v>#REF!</v>
      </c>
      <c r="BB96" t="e">
        <f>SUMIF(#REF!,$L96,#REF!)</f>
        <v>#REF!</v>
      </c>
      <c r="BC96" t="e">
        <f>SUMIF(#REF!,$L96,#REF!)</f>
        <v>#REF!</v>
      </c>
      <c r="BD96" t="e">
        <f>SUMIF(#REF!,$L96,#REF!)</f>
        <v>#REF!</v>
      </c>
      <c r="BE96" t="e">
        <f>SUMIF(#REF!,$L96,#REF!)</f>
        <v>#REF!</v>
      </c>
      <c r="BF96" t="e">
        <f>SUMIF(#REF!,$L96,#REF!)</f>
        <v>#REF!</v>
      </c>
      <c r="BG96" t="e">
        <f>SUMIF(#REF!,$L96,#REF!)</f>
        <v>#REF!</v>
      </c>
      <c r="BH96" t="e">
        <f>SUMIF(#REF!,$L96,#REF!)</f>
        <v>#REF!</v>
      </c>
      <c r="BI96" t="e">
        <f>SUMIF(#REF!,$L96,#REF!)</f>
        <v>#REF!</v>
      </c>
      <c r="BJ96" t="e">
        <f>SUMIF(#REF!,$L96,#REF!)</f>
        <v>#REF!</v>
      </c>
      <c r="BK96" t="e">
        <f>SUMIF(#REF!,$L96,#REF!)</f>
        <v>#REF!</v>
      </c>
      <c r="BL96" t="e">
        <f>SUMIF(#REF!,$L96,#REF!)</f>
        <v>#REF!</v>
      </c>
      <c r="BM96" t="e">
        <f>SUMIF(#REF!,$L96,#REF!)</f>
        <v>#REF!</v>
      </c>
      <c r="BN96" t="e">
        <f>SUMIF(#REF!,$L96,#REF!)</f>
        <v>#REF!</v>
      </c>
      <c r="BP96" t="s">
        <v>497</v>
      </c>
      <c r="BQ96" t="s">
        <v>498</v>
      </c>
      <c r="BR96" t="s">
        <v>497</v>
      </c>
      <c r="BT96" t="s">
        <v>499</v>
      </c>
    </row>
    <row r="97" spans="1:72">
      <c r="A97" t="s">
        <v>500</v>
      </c>
      <c r="K97" t="s">
        <v>64</v>
      </c>
      <c r="L97" t="s">
        <v>501</v>
      </c>
      <c r="O97" s="130"/>
      <c r="P97" t="e">
        <f t="shared" si="9"/>
        <v>#REF!</v>
      </c>
      <c r="Q97">
        <f>SUMIF(村级组织运转!$A$39:$A$48,$L97,村级组织运转!$D$39:$D$48)</f>
        <v>1950000</v>
      </c>
      <c r="R97">
        <f>SUMIF(文化传媒教育事务!$A$39:$A$46,$L97,文化传媒教育事务!$D$39:$D$46)</f>
        <v>0</v>
      </c>
      <c r="S97">
        <f>SUMIF(优化营商环境!$A$39:$A$48,$L97,优化营商环境!$D$39:$D$48)</f>
        <v>0</v>
      </c>
      <c r="T97">
        <f>SUMIF(业务往来!$A$39:$A$47,$L97,业务往来!$D$39:$D$47)</f>
        <v>0</v>
      </c>
      <c r="U97">
        <f>SUMIF(农林水事务!$A$39:$A$48,$L97,农林水事务!$D$39:$D$48)</f>
        <v>1020000</v>
      </c>
      <c r="V97">
        <f>SUMIF(卫生健康事务!$A$39:$A$48,$L97,卫生健康事务!$D$39:$D$48)</f>
        <v>0</v>
      </c>
      <c r="W97">
        <f>SUMIF(社会保障和就业!$A$39:$A$48,$L97,社会保障和就业!$D$39:$D$48)</f>
        <v>0</v>
      </c>
      <c r="X97">
        <f>SUMIF(国防动员!$A$39:$A$48,$L97,国防动员!$D$39:$D$48)</f>
        <v>0</v>
      </c>
      <c r="Y97">
        <f>SUMIF(节能环保!$A$39:$A$48,$L97,节能环保!$D$39:$D$48)</f>
        <v>0</v>
      </c>
      <c r="Z97">
        <f>SUMIF(基层争先创优!$A$39:$A$67,$L97,基层争先创优!$D$39:$D$67)</f>
        <v>0</v>
      </c>
      <c r="AA97">
        <f>SUMIF(灾害防治及应急管理!$A$39:$A$49,$L97,灾害防治及应急管理!$D$39:$D$49)</f>
        <v>0</v>
      </c>
      <c r="AB97">
        <f>SUMIF(脱贫攻坚衔接乡村振兴!$A$39:$A$48,$L97,脱贫攻坚衔接乡村振兴!$D$39:$D$48)</f>
        <v>210000</v>
      </c>
      <c r="AC97" t="e">
        <f>SUMIF(#REF!,$L97,#REF!)</f>
        <v>#REF!</v>
      </c>
      <c r="AD97">
        <f>SUMIF(城乡社区支出!$A$39:$A$48,$L97,城乡社区支出!$D$39:$D$48)</f>
        <v>0</v>
      </c>
      <c r="AE97">
        <f>SUMIF(一般公共服务!$A$39:$A$48,$L97,一般公共服务!$D$39:$D$48)</f>
        <v>0</v>
      </c>
      <c r="AF97" t="e">
        <f>SUMIF(#REF!,$L97,#REF!)</f>
        <v>#REF!</v>
      </c>
      <c r="AG97" t="e">
        <f>SUMIF(#REF!,$L97,#REF!)</f>
        <v>#REF!</v>
      </c>
      <c r="AH97" t="e">
        <f>SUMIF(#REF!,$L97,#REF!)</f>
        <v>#REF!</v>
      </c>
      <c r="AI97" t="e">
        <f>SUMIF(#REF!,$L97,#REF!)</f>
        <v>#REF!</v>
      </c>
      <c r="AJ97" t="e">
        <f>SUMIF(#REF!,$L97,#REF!)</f>
        <v>#REF!</v>
      </c>
      <c r="AK97" t="e">
        <f>SUMIF(#REF!,$L97,#REF!)</f>
        <v>#REF!</v>
      </c>
      <c r="AL97" t="e">
        <f>SUMIF(#REF!,$L97,#REF!)</f>
        <v>#REF!</v>
      </c>
      <c r="AM97" t="e">
        <f>SUMIF(#REF!,$L97,#REF!)</f>
        <v>#REF!</v>
      </c>
      <c r="AN97" t="e">
        <f>SUMIF(#REF!,$L97,#REF!)</f>
        <v>#REF!</v>
      </c>
      <c r="AO97" t="e">
        <f>SUMIF(#REF!,$L97,#REF!)</f>
        <v>#REF!</v>
      </c>
      <c r="AP97" t="e">
        <f>SUMIF(#REF!,$L97,#REF!)</f>
        <v>#REF!</v>
      </c>
      <c r="AQ97" t="e">
        <f>SUMIF(#REF!,$L97,#REF!)</f>
        <v>#REF!</v>
      </c>
      <c r="AR97" t="e">
        <f>SUMIF(#REF!,$L97,#REF!)</f>
        <v>#REF!</v>
      </c>
      <c r="AS97" t="e">
        <f>SUMIF(#REF!,$L97,#REF!)</f>
        <v>#REF!</v>
      </c>
      <c r="AT97" t="e">
        <f>SUMIF(#REF!,$L97,#REF!)</f>
        <v>#REF!</v>
      </c>
      <c r="AU97" t="e">
        <f>SUMIF(#REF!,$L97,#REF!)</f>
        <v>#REF!</v>
      </c>
      <c r="AV97" t="e">
        <f>SUMIF(#REF!,$L97,#REF!)</f>
        <v>#REF!</v>
      </c>
      <c r="AW97" t="e">
        <f>SUMIF(#REF!,$L97,#REF!)</f>
        <v>#REF!</v>
      </c>
      <c r="AX97" t="e">
        <f>SUMIF(#REF!,$L97,#REF!)</f>
        <v>#REF!</v>
      </c>
      <c r="AY97" t="e">
        <f>SUMIF(#REF!,$L97,#REF!)</f>
        <v>#REF!</v>
      </c>
      <c r="AZ97" t="e">
        <f>SUMIF(#REF!,$L97,#REF!)</f>
        <v>#REF!</v>
      </c>
      <c r="BA97" t="e">
        <f>SUMIF(#REF!,$L97,#REF!)</f>
        <v>#REF!</v>
      </c>
      <c r="BB97" t="e">
        <f>SUMIF(#REF!,$L97,#REF!)</f>
        <v>#REF!</v>
      </c>
      <c r="BC97" t="e">
        <f>SUMIF(#REF!,$L97,#REF!)</f>
        <v>#REF!</v>
      </c>
      <c r="BD97" t="e">
        <f>SUMIF(#REF!,$L97,#REF!)</f>
        <v>#REF!</v>
      </c>
      <c r="BE97" t="e">
        <f>SUMIF(#REF!,$L97,#REF!)</f>
        <v>#REF!</v>
      </c>
      <c r="BF97" t="e">
        <f>SUMIF(#REF!,$L97,#REF!)</f>
        <v>#REF!</v>
      </c>
      <c r="BG97" t="e">
        <f>SUMIF(#REF!,$L97,#REF!)</f>
        <v>#REF!</v>
      </c>
      <c r="BH97" t="e">
        <f>SUMIF(#REF!,$L97,#REF!)</f>
        <v>#REF!</v>
      </c>
      <c r="BI97" t="e">
        <f>SUMIF(#REF!,$L97,#REF!)</f>
        <v>#REF!</v>
      </c>
      <c r="BJ97" t="e">
        <f>SUMIF(#REF!,$L97,#REF!)</f>
        <v>#REF!</v>
      </c>
      <c r="BK97" t="e">
        <f>SUMIF(#REF!,$L97,#REF!)</f>
        <v>#REF!</v>
      </c>
      <c r="BL97" t="e">
        <f>SUMIF(#REF!,$L97,#REF!)</f>
        <v>#REF!</v>
      </c>
      <c r="BM97" t="e">
        <f>SUMIF(#REF!,$L97,#REF!)</f>
        <v>#REF!</v>
      </c>
      <c r="BN97" t="e">
        <f>SUMIF(#REF!,$L97,#REF!)</f>
        <v>#REF!</v>
      </c>
      <c r="BP97" t="s">
        <v>502</v>
      </c>
      <c r="BQ97" t="s">
        <v>503</v>
      </c>
      <c r="BR97" t="s">
        <v>502</v>
      </c>
      <c r="BT97" t="s">
        <v>504</v>
      </c>
    </row>
    <row r="98" spans="1:72">
      <c r="A98" t="s">
        <v>505</v>
      </c>
      <c r="K98" t="s">
        <v>506</v>
      </c>
      <c r="L98" t="s">
        <v>506</v>
      </c>
      <c r="M98" t="str">
        <f>"不能编制"&amp;L98</f>
        <v>不能编制39909经常性赠与</v>
      </c>
      <c r="O98" s="126" t="e">
        <f>IF(P98&gt;0,COUNTIF($O$1:$O97,"?*")&amp;"、"&amp;M98&amp;"；","")</f>
        <v>#REF!</v>
      </c>
      <c r="P98" t="e">
        <f t="shared" si="9"/>
        <v>#REF!</v>
      </c>
      <c r="Q98">
        <f>SUMIF(村级组织运转!$A$39:$A$48,$L98,村级组织运转!$D$39:$D$48)</f>
        <v>0</v>
      </c>
      <c r="R98">
        <f>SUMIF(文化传媒教育事务!$A$39:$A$46,$L98,文化传媒教育事务!$D$39:$D$46)</f>
        <v>0</v>
      </c>
      <c r="S98">
        <f>SUMIF(优化营商环境!$A$39:$A$48,$L98,优化营商环境!$D$39:$D$48)</f>
        <v>0</v>
      </c>
      <c r="T98">
        <f>SUMIF(业务往来!$A$39:$A$47,$L98,业务往来!$D$39:$D$47)</f>
        <v>0</v>
      </c>
      <c r="U98">
        <f>SUMIF(农林水事务!$A$39:$A$48,$L98,农林水事务!$D$39:$D$48)</f>
        <v>0</v>
      </c>
      <c r="V98">
        <f>SUMIF(卫生健康事务!$A$39:$A$48,$L98,卫生健康事务!$D$39:$D$48)</f>
        <v>0</v>
      </c>
      <c r="W98">
        <f>SUMIF(社会保障和就业!$A$39:$A$48,$L98,社会保障和就业!$D$39:$D$48)</f>
        <v>0</v>
      </c>
      <c r="X98">
        <f>SUMIF(国防动员!$A$39:$A$48,$L98,国防动员!$D$39:$D$48)</f>
        <v>0</v>
      </c>
      <c r="Y98">
        <f>SUMIF(节能环保!$A$39:$A$48,$L98,节能环保!$D$39:$D$48)</f>
        <v>0</v>
      </c>
      <c r="Z98">
        <f>SUMIF(基层争先创优!$A$39:$A$67,$L98,基层争先创优!$D$39:$D$67)</f>
        <v>0</v>
      </c>
      <c r="AA98">
        <f>SUMIF(灾害防治及应急管理!$A$39:$A$49,$L98,灾害防治及应急管理!$D$39:$D$49)</f>
        <v>0</v>
      </c>
      <c r="AB98">
        <f>SUMIF(脱贫攻坚衔接乡村振兴!$A$39:$A$48,$L98,脱贫攻坚衔接乡村振兴!$D$39:$D$48)</f>
        <v>0</v>
      </c>
      <c r="AC98" t="e">
        <f>SUMIF(#REF!,$L98,#REF!)</f>
        <v>#REF!</v>
      </c>
      <c r="AD98">
        <f>SUMIF(城乡社区支出!$A$39:$A$48,$L98,城乡社区支出!$D$39:$D$48)</f>
        <v>0</v>
      </c>
      <c r="AE98">
        <f>SUMIF(一般公共服务!$A$39:$A$48,$L98,一般公共服务!$D$39:$D$48)</f>
        <v>0</v>
      </c>
      <c r="AF98" t="e">
        <f>SUMIF(#REF!,$L98,#REF!)</f>
        <v>#REF!</v>
      </c>
      <c r="AG98" t="e">
        <f>SUMIF(#REF!,$L98,#REF!)</f>
        <v>#REF!</v>
      </c>
      <c r="AH98" t="e">
        <f>SUMIF(#REF!,$L98,#REF!)</f>
        <v>#REF!</v>
      </c>
      <c r="AI98" t="e">
        <f>SUMIF(#REF!,$L98,#REF!)</f>
        <v>#REF!</v>
      </c>
      <c r="AJ98" t="e">
        <f>SUMIF(#REF!,$L98,#REF!)</f>
        <v>#REF!</v>
      </c>
      <c r="AK98" t="e">
        <f>SUMIF(#REF!,$L98,#REF!)</f>
        <v>#REF!</v>
      </c>
      <c r="AL98" t="e">
        <f>SUMIF(#REF!,$L98,#REF!)</f>
        <v>#REF!</v>
      </c>
      <c r="AM98" t="e">
        <f>SUMIF(#REF!,$L98,#REF!)</f>
        <v>#REF!</v>
      </c>
      <c r="AN98" t="e">
        <f>SUMIF(#REF!,$L98,#REF!)</f>
        <v>#REF!</v>
      </c>
      <c r="AO98" t="e">
        <f>SUMIF(#REF!,$L98,#REF!)</f>
        <v>#REF!</v>
      </c>
      <c r="AP98" t="e">
        <f>SUMIF(#REF!,$L98,#REF!)</f>
        <v>#REF!</v>
      </c>
      <c r="AQ98" t="e">
        <f>SUMIF(#REF!,$L98,#REF!)</f>
        <v>#REF!</v>
      </c>
      <c r="AR98" t="e">
        <f>SUMIF(#REF!,$L98,#REF!)</f>
        <v>#REF!</v>
      </c>
      <c r="AS98" t="e">
        <f>SUMIF(#REF!,$L98,#REF!)</f>
        <v>#REF!</v>
      </c>
      <c r="AT98" t="e">
        <f>SUMIF(#REF!,$L98,#REF!)</f>
        <v>#REF!</v>
      </c>
      <c r="AU98" t="e">
        <f>SUMIF(#REF!,$L98,#REF!)</f>
        <v>#REF!</v>
      </c>
      <c r="AV98" t="e">
        <f>SUMIF(#REF!,$L98,#REF!)</f>
        <v>#REF!</v>
      </c>
      <c r="AW98" t="e">
        <f>SUMIF(#REF!,$L98,#REF!)</f>
        <v>#REF!</v>
      </c>
      <c r="AX98" t="e">
        <f>SUMIF(#REF!,$L98,#REF!)</f>
        <v>#REF!</v>
      </c>
      <c r="AY98" t="e">
        <f>SUMIF(#REF!,$L98,#REF!)</f>
        <v>#REF!</v>
      </c>
      <c r="AZ98" t="e">
        <f>SUMIF(#REF!,$L98,#REF!)</f>
        <v>#REF!</v>
      </c>
      <c r="BA98" t="e">
        <f>SUMIF(#REF!,$L98,#REF!)</f>
        <v>#REF!</v>
      </c>
      <c r="BB98" t="e">
        <f>SUMIF(#REF!,$L98,#REF!)</f>
        <v>#REF!</v>
      </c>
      <c r="BC98" t="e">
        <f>SUMIF(#REF!,$L98,#REF!)</f>
        <v>#REF!</v>
      </c>
      <c r="BD98" t="e">
        <f>SUMIF(#REF!,$L98,#REF!)</f>
        <v>#REF!</v>
      </c>
      <c r="BE98" t="e">
        <f>SUMIF(#REF!,$L98,#REF!)</f>
        <v>#REF!</v>
      </c>
      <c r="BF98" t="e">
        <f>SUMIF(#REF!,$L98,#REF!)</f>
        <v>#REF!</v>
      </c>
      <c r="BG98" t="e">
        <f>SUMIF(#REF!,$L98,#REF!)</f>
        <v>#REF!</v>
      </c>
      <c r="BH98" t="e">
        <f>SUMIF(#REF!,$L98,#REF!)</f>
        <v>#REF!</v>
      </c>
      <c r="BI98" t="e">
        <f>SUMIF(#REF!,$L98,#REF!)</f>
        <v>#REF!</v>
      </c>
      <c r="BJ98" t="e">
        <f>SUMIF(#REF!,$L98,#REF!)</f>
        <v>#REF!</v>
      </c>
      <c r="BK98" t="e">
        <f>SUMIF(#REF!,$L98,#REF!)</f>
        <v>#REF!</v>
      </c>
      <c r="BL98" t="e">
        <f>SUMIF(#REF!,$L98,#REF!)</f>
        <v>#REF!</v>
      </c>
      <c r="BM98" t="e">
        <f>SUMIF(#REF!,$L98,#REF!)</f>
        <v>#REF!</v>
      </c>
      <c r="BN98" t="e">
        <f>SUMIF(#REF!,$L98,#REF!)</f>
        <v>#REF!</v>
      </c>
      <c r="BP98" t="s">
        <v>507</v>
      </c>
      <c r="BQ98" t="s">
        <v>54</v>
      </c>
      <c r="BR98" t="s">
        <v>507</v>
      </c>
      <c r="BT98" t="s">
        <v>508</v>
      </c>
    </row>
    <row r="99" spans="1:72">
      <c r="A99" t="s">
        <v>509</v>
      </c>
      <c r="K99" t="s">
        <v>510</v>
      </c>
      <c r="L99" t="s">
        <v>510</v>
      </c>
      <c r="M99" t="str">
        <f>"不能编制"&amp;L99</f>
        <v>不能编制39910资本性赠与</v>
      </c>
      <c r="O99" s="126" t="e">
        <f>IF(P99&gt;0,COUNTIF($O$1:$O98,"?*")&amp;"、"&amp;M99&amp;"；","")</f>
        <v>#REF!</v>
      </c>
      <c r="P99" t="e">
        <f t="shared" si="9"/>
        <v>#REF!</v>
      </c>
      <c r="Q99">
        <f>SUMIF(村级组织运转!$A$39:$A$48,$L99,村级组织运转!$D$39:$D$48)</f>
        <v>0</v>
      </c>
      <c r="R99">
        <f>SUMIF(文化传媒教育事务!$A$39:$A$46,$L99,文化传媒教育事务!$D$39:$D$46)</f>
        <v>0</v>
      </c>
      <c r="S99">
        <f>SUMIF(优化营商环境!$A$39:$A$48,$L99,优化营商环境!$D$39:$D$48)</f>
        <v>0</v>
      </c>
      <c r="T99">
        <f>SUMIF(业务往来!$A$39:$A$47,$L99,业务往来!$D$39:$D$47)</f>
        <v>0</v>
      </c>
      <c r="U99">
        <f>SUMIF(农林水事务!$A$39:$A$48,$L99,农林水事务!$D$39:$D$48)</f>
        <v>0</v>
      </c>
      <c r="V99">
        <f>SUMIF(卫生健康事务!$A$39:$A$48,$L99,卫生健康事务!$D$39:$D$48)</f>
        <v>0</v>
      </c>
      <c r="W99">
        <f>SUMIF(社会保障和就业!$A$39:$A$48,$L99,社会保障和就业!$D$39:$D$48)</f>
        <v>0</v>
      </c>
      <c r="X99">
        <f>SUMIF(国防动员!$A$39:$A$48,$L99,国防动员!$D$39:$D$48)</f>
        <v>0</v>
      </c>
      <c r="Y99">
        <f>SUMIF(节能环保!$A$39:$A$48,$L99,节能环保!$D$39:$D$48)</f>
        <v>0</v>
      </c>
      <c r="Z99">
        <f>SUMIF(基层争先创优!$A$39:$A$67,$L99,基层争先创优!$D$39:$D$67)</f>
        <v>0</v>
      </c>
      <c r="AA99">
        <f>SUMIF(灾害防治及应急管理!$A$39:$A$49,$L99,灾害防治及应急管理!$D$39:$D$49)</f>
        <v>0</v>
      </c>
      <c r="AB99">
        <f>SUMIF(脱贫攻坚衔接乡村振兴!$A$39:$A$48,$L99,脱贫攻坚衔接乡村振兴!$D$39:$D$48)</f>
        <v>0</v>
      </c>
      <c r="AC99" t="e">
        <f>SUMIF(#REF!,$L99,#REF!)</f>
        <v>#REF!</v>
      </c>
      <c r="AD99">
        <f>SUMIF(城乡社区支出!$A$39:$A$48,$L99,城乡社区支出!$D$39:$D$48)</f>
        <v>0</v>
      </c>
      <c r="AE99">
        <f>SUMIF(一般公共服务!$A$39:$A$48,$L99,一般公共服务!$D$39:$D$48)</f>
        <v>0</v>
      </c>
      <c r="AF99" t="e">
        <f>SUMIF(#REF!,$L99,#REF!)</f>
        <v>#REF!</v>
      </c>
      <c r="AG99" t="e">
        <f>SUMIF(#REF!,$L99,#REF!)</f>
        <v>#REF!</v>
      </c>
      <c r="AH99" t="e">
        <f>SUMIF(#REF!,$L99,#REF!)</f>
        <v>#REF!</v>
      </c>
      <c r="AI99" t="e">
        <f>SUMIF(#REF!,$L99,#REF!)</f>
        <v>#REF!</v>
      </c>
      <c r="AJ99" t="e">
        <f>SUMIF(#REF!,$L99,#REF!)</f>
        <v>#REF!</v>
      </c>
      <c r="AK99" t="e">
        <f>SUMIF(#REF!,$L99,#REF!)</f>
        <v>#REF!</v>
      </c>
      <c r="AL99" t="e">
        <f>SUMIF(#REF!,$L99,#REF!)</f>
        <v>#REF!</v>
      </c>
      <c r="AM99" t="e">
        <f>SUMIF(#REF!,$L99,#REF!)</f>
        <v>#REF!</v>
      </c>
      <c r="AN99" t="e">
        <f>SUMIF(#REF!,$L99,#REF!)</f>
        <v>#REF!</v>
      </c>
      <c r="AO99" t="e">
        <f>SUMIF(#REF!,$L99,#REF!)</f>
        <v>#REF!</v>
      </c>
      <c r="AP99" t="e">
        <f>SUMIF(#REF!,$L99,#REF!)</f>
        <v>#REF!</v>
      </c>
      <c r="AQ99" t="e">
        <f>SUMIF(#REF!,$L99,#REF!)</f>
        <v>#REF!</v>
      </c>
      <c r="AR99" t="e">
        <f>SUMIF(#REF!,$L99,#REF!)</f>
        <v>#REF!</v>
      </c>
      <c r="AS99" t="e">
        <f>SUMIF(#REF!,$L99,#REF!)</f>
        <v>#REF!</v>
      </c>
      <c r="AT99" t="e">
        <f>SUMIF(#REF!,$L99,#REF!)</f>
        <v>#REF!</v>
      </c>
      <c r="AU99" t="e">
        <f>SUMIF(#REF!,$L99,#REF!)</f>
        <v>#REF!</v>
      </c>
      <c r="AV99" t="e">
        <f>SUMIF(#REF!,$L99,#REF!)</f>
        <v>#REF!</v>
      </c>
      <c r="AW99" t="e">
        <f>SUMIF(#REF!,$L99,#REF!)</f>
        <v>#REF!</v>
      </c>
      <c r="AX99" t="e">
        <f>SUMIF(#REF!,$L99,#REF!)</f>
        <v>#REF!</v>
      </c>
      <c r="AY99" t="e">
        <f>SUMIF(#REF!,$L99,#REF!)</f>
        <v>#REF!</v>
      </c>
      <c r="AZ99" t="e">
        <f>SUMIF(#REF!,$L99,#REF!)</f>
        <v>#REF!</v>
      </c>
      <c r="BA99" t="e">
        <f>SUMIF(#REF!,$L99,#REF!)</f>
        <v>#REF!</v>
      </c>
      <c r="BB99" t="e">
        <f>SUMIF(#REF!,$L99,#REF!)</f>
        <v>#REF!</v>
      </c>
      <c r="BC99" t="e">
        <f>SUMIF(#REF!,$L99,#REF!)</f>
        <v>#REF!</v>
      </c>
      <c r="BD99" t="e">
        <f>SUMIF(#REF!,$L99,#REF!)</f>
        <v>#REF!</v>
      </c>
      <c r="BE99" t="e">
        <f>SUMIF(#REF!,$L99,#REF!)</f>
        <v>#REF!</v>
      </c>
      <c r="BF99" t="e">
        <f>SUMIF(#REF!,$L99,#REF!)</f>
        <v>#REF!</v>
      </c>
      <c r="BG99" t="e">
        <f>SUMIF(#REF!,$L99,#REF!)</f>
        <v>#REF!</v>
      </c>
      <c r="BH99" t="e">
        <f>SUMIF(#REF!,$L99,#REF!)</f>
        <v>#REF!</v>
      </c>
      <c r="BI99" t="e">
        <f>SUMIF(#REF!,$L99,#REF!)</f>
        <v>#REF!</v>
      </c>
      <c r="BJ99" t="e">
        <f>SUMIF(#REF!,$L99,#REF!)</f>
        <v>#REF!</v>
      </c>
      <c r="BK99" t="e">
        <f>SUMIF(#REF!,$L99,#REF!)</f>
        <v>#REF!</v>
      </c>
      <c r="BL99" t="e">
        <f>SUMIF(#REF!,$L99,#REF!)</f>
        <v>#REF!</v>
      </c>
      <c r="BM99" t="e">
        <f>SUMIF(#REF!,$L99,#REF!)</f>
        <v>#REF!</v>
      </c>
      <c r="BN99" t="e">
        <f>SUMIF(#REF!,$L99,#REF!)</f>
        <v>#REF!</v>
      </c>
      <c r="BP99" t="s">
        <v>511</v>
      </c>
      <c r="BQ99" t="s">
        <v>63</v>
      </c>
      <c r="BR99" t="s">
        <v>64</v>
      </c>
      <c r="BT99" t="s">
        <v>512</v>
      </c>
    </row>
    <row r="100" spans="1:72">
      <c r="A100" t="s">
        <v>513</v>
      </c>
      <c r="K100" t="s">
        <v>514</v>
      </c>
      <c r="L100" t="s">
        <v>514</v>
      </c>
      <c r="M100" t="str">
        <f>"不能编制"&amp;L100</f>
        <v>不能编制39999其他支出</v>
      </c>
      <c r="O100" s="126" t="e">
        <f>IF(P100&gt;0,COUNTIF($O$1:$O99,"?*")&amp;"、"&amp;M100&amp;"；","")</f>
        <v>#REF!</v>
      </c>
      <c r="P100" t="e">
        <f t="shared" si="9"/>
        <v>#REF!</v>
      </c>
      <c r="Q100">
        <f>SUMIF(村级组织运转!$A$39:$A$48,$L100,村级组织运转!$D$39:$D$48)</f>
        <v>0</v>
      </c>
      <c r="R100">
        <f>SUMIF(文化传媒教育事务!$A$39:$A$46,$L100,文化传媒教育事务!$D$39:$D$46)</f>
        <v>0</v>
      </c>
      <c r="S100">
        <f>SUMIF(优化营商环境!$A$39:$A$48,$L100,优化营商环境!$D$39:$D$48)</f>
        <v>0</v>
      </c>
      <c r="T100">
        <f>SUMIF(业务往来!$A$39:$A$47,$L100,业务往来!$D$39:$D$47)</f>
        <v>0</v>
      </c>
      <c r="U100">
        <f>SUMIF(农林水事务!$A$39:$A$48,$L100,农林水事务!$D$39:$D$48)</f>
        <v>0</v>
      </c>
      <c r="V100">
        <f>SUMIF(卫生健康事务!$A$39:$A$48,$L100,卫生健康事务!$D$39:$D$48)</f>
        <v>0</v>
      </c>
      <c r="W100">
        <f>SUMIF(社会保障和就业!$A$39:$A$48,$L100,社会保障和就业!$D$39:$D$48)</f>
        <v>0</v>
      </c>
      <c r="X100">
        <f>SUMIF(国防动员!$A$39:$A$48,$L100,国防动员!$D$39:$D$48)</f>
        <v>0</v>
      </c>
      <c r="Y100">
        <f>SUMIF(节能环保!$A$39:$A$48,$L100,节能环保!$D$39:$D$48)</f>
        <v>0</v>
      </c>
      <c r="Z100">
        <f>SUMIF(基层争先创优!$A$39:$A$67,$L100,基层争先创优!$D$39:$D$67)</f>
        <v>0</v>
      </c>
      <c r="AA100">
        <f>SUMIF(灾害防治及应急管理!$A$39:$A$49,$L100,灾害防治及应急管理!$D$39:$D$49)</f>
        <v>0</v>
      </c>
      <c r="AB100">
        <f>SUMIF(脱贫攻坚衔接乡村振兴!$A$39:$A$48,$L100,脱贫攻坚衔接乡村振兴!$D$39:$D$48)</f>
        <v>0</v>
      </c>
      <c r="AC100" t="e">
        <f>SUMIF(#REF!,$L100,#REF!)</f>
        <v>#REF!</v>
      </c>
      <c r="AD100">
        <f>SUMIF(城乡社区支出!$A$39:$A$48,$L100,城乡社区支出!$D$39:$D$48)</f>
        <v>0</v>
      </c>
      <c r="AE100">
        <f>SUMIF(一般公共服务!$A$39:$A$48,$L100,一般公共服务!$D$39:$D$48)</f>
        <v>0</v>
      </c>
      <c r="AF100" t="e">
        <f>SUMIF(#REF!,$L100,#REF!)</f>
        <v>#REF!</v>
      </c>
      <c r="AG100" t="e">
        <f>SUMIF(#REF!,$L100,#REF!)</f>
        <v>#REF!</v>
      </c>
      <c r="AH100" t="e">
        <f>SUMIF(#REF!,$L100,#REF!)</f>
        <v>#REF!</v>
      </c>
      <c r="AI100" t="e">
        <f>SUMIF(#REF!,$L100,#REF!)</f>
        <v>#REF!</v>
      </c>
      <c r="AJ100" t="e">
        <f>SUMIF(#REF!,$L100,#REF!)</f>
        <v>#REF!</v>
      </c>
      <c r="AK100" t="e">
        <f>SUMIF(#REF!,$L100,#REF!)</f>
        <v>#REF!</v>
      </c>
      <c r="AL100" t="e">
        <f>SUMIF(#REF!,$L100,#REF!)</f>
        <v>#REF!</v>
      </c>
      <c r="AM100" t="e">
        <f>SUMIF(#REF!,$L100,#REF!)</f>
        <v>#REF!</v>
      </c>
      <c r="AN100" t="e">
        <f>SUMIF(#REF!,$L100,#REF!)</f>
        <v>#REF!</v>
      </c>
      <c r="AO100" t="e">
        <f>SUMIF(#REF!,$L100,#REF!)</f>
        <v>#REF!</v>
      </c>
      <c r="AP100" t="e">
        <f>SUMIF(#REF!,$L100,#REF!)</f>
        <v>#REF!</v>
      </c>
      <c r="AQ100" t="e">
        <f>SUMIF(#REF!,$L100,#REF!)</f>
        <v>#REF!</v>
      </c>
      <c r="AR100" t="e">
        <f>SUMIF(#REF!,$L100,#REF!)</f>
        <v>#REF!</v>
      </c>
      <c r="AS100" t="e">
        <f>SUMIF(#REF!,$L100,#REF!)</f>
        <v>#REF!</v>
      </c>
      <c r="AT100" t="e">
        <f>SUMIF(#REF!,$L100,#REF!)</f>
        <v>#REF!</v>
      </c>
      <c r="AU100" t="e">
        <f>SUMIF(#REF!,$L100,#REF!)</f>
        <v>#REF!</v>
      </c>
      <c r="AV100" t="e">
        <f>SUMIF(#REF!,$L100,#REF!)</f>
        <v>#REF!</v>
      </c>
      <c r="AW100" t="e">
        <f>SUMIF(#REF!,$L100,#REF!)</f>
        <v>#REF!</v>
      </c>
      <c r="AX100" t="e">
        <f>SUMIF(#REF!,$L100,#REF!)</f>
        <v>#REF!</v>
      </c>
      <c r="AY100" t="e">
        <f>SUMIF(#REF!,$L100,#REF!)</f>
        <v>#REF!</v>
      </c>
      <c r="AZ100" t="e">
        <f>SUMIF(#REF!,$L100,#REF!)</f>
        <v>#REF!</v>
      </c>
      <c r="BA100" t="e">
        <f>SUMIF(#REF!,$L100,#REF!)</f>
        <v>#REF!</v>
      </c>
      <c r="BB100" t="e">
        <f>SUMIF(#REF!,$L100,#REF!)</f>
        <v>#REF!</v>
      </c>
      <c r="BC100" t="e">
        <f>SUMIF(#REF!,$L100,#REF!)</f>
        <v>#REF!</v>
      </c>
      <c r="BD100" t="e">
        <f>SUMIF(#REF!,$L100,#REF!)</f>
        <v>#REF!</v>
      </c>
      <c r="BE100" t="e">
        <f>SUMIF(#REF!,$L100,#REF!)</f>
        <v>#REF!</v>
      </c>
      <c r="BF100" t="e">
        <f>SUMIF(#REF!,$L100,#REF!)</f>
        <v>#REF!</v>
      </c>
      <c r="BG100" t="e">
        <f>SUMIF(#REF!,$L100,#REF!)</f>
        <v>#REF!</v>
      </c>
      <c r="BH100" t="e">
        <f>SUMIF(#REF!,$L100,#REF!)</f>
        <v>#REF!</v>
      </c>
      <c r="BI100" t="e">
        <f>SUMIF(#REF!,$L100,#REF!)</f>
        <v>#REF!</v>
      </c>
      <c r="BJ100" t="e">
        <f>SUMIF(#REF!,$L100,#REF!)</f>
        <v>#REF!</v>
      </c>
      <c r="BK100" t="e">
        <f>SUMIF(#REF!,$L100,#REF!)</f>
        <v>#REF!</v>
      </c>
      <c r="BL100" t="e">
        <f>SUMIF(#REF!,$L100,#REF!)</f>
        <v>#REF!</v>
      </c>
      <c r="BM100" t="e">
        <f>SUMIF(#REF!,$L100,#REF!)</f>
        <v>#REF!</v>
      </c>
      <c r="BN100" t="e">
        <f>SUMIF(#REF!,$L100,#REF!)</f>
        <v>#REF!</v>
      </c>
      <c r="BP100" t="s">
        <v>515</v>
      </c>
      <c r="BQ100" t="s">
        <v>71</v>
      </c>
      <c r="BR100" t="s">
        <v>515</v>
      </c>
      <c r="BT100" t="s">
        <v>516</v>
      </c>
    </row>
    <row r="101" spans="1:72">
      <c r="A101" t="s">
        <v>517</v>
      </c>
      <c r="BP101" t="s">
        <v>518</v>
      </c>
      <c r="BQ101" t="s">
        <v>519</v>
      </c>
      <c r="BR101" t="s">
        <v>64</v>
      </c>
      <c r="BT101" t="s">
        <v>520</v>
      </c>
    </row>
    <row r="102" spans="1:72">
      <c r="A102" t="s">
        <v>521</v>
      </c>
      <c r="BP102" t="s">
        <v>522</v>
      </c>
      <c r="BQ102" t="s">
        <v>523</v>
      </c>
      <c r="BR102" t="s">
        <v>64</v>
      </c>
      <c r="BT102" t="s">
        <v>524</v>
      </c>
    </row>
    <row r="103" spans="1:72">
      <c r="A103" t="s">
        <v>525</v>
      </c>
      <c r="BP103" t="s">
        <v>526</v>
      </c>
      <c r="BQ103" t="s">
        <v>527</v>
      </c>
      <c r="BR103" t="s">
        <v>64</v>
      </c>
      <c r="BT103" t="s">
        <v>528</v>
      </c>
    </row>
    <row r="104" spans="1:72">
      <c r="A104" t="s">
        <v>529</v>
      </c>
      <c r="BP104" t="s">
        <v>530</v>
      </c>
      <c r="BQ104" t="s">
        <v>112</v>
      </c>
      <c r="BR104" t="s">
        <v>530</v>
      </c>
      <c r="BT104" t="s">
        <v>531</v>
      </c>
    </row>
    <row r="105" spans="1:72">
      <c r="A105" t="s">
        <v>532</v>
      </c>
      <c r="BP105" t="s">
        <v>533</v>
      </c>
      <c r="BQ105" t="s">
        <v>534</v>
      </c>
      <c r="BR105" t="s">
        <v>64</v>
      </c>
      <c r="BT105" t="s">
        <v>535</v>
      </c>
    </row>
    <row r="106" spans="1:72">
      <c r="A106" t="s">
        <v>536</v>
      </c>
      <c r="BP106" t="s">
        <v>537</v>
      </c>
      <c r="BQ106" t="s">
        <v>538</v>
      </c>
      <c r="BR106" t="s">
        <v>537</v>
      </c>
      <c r="BT106" t="s">
        <v>539</v>
      </c>
    </row>
    <row r="107" spans="1:72">
      <c r="A107" t="s">
        <v>540</v>
      </c>
      <c r="BP107" t="s">
        <v>541</v>
      </c>
      <c r="BQ107" t="s">
        <v>54</v>
      </c>
      <c r="BR107" t="s">
        <v>541</v>
      </c>
      <c r="BT107" t="s">
        <v>542</v>
      </c>
    </row>
    <row r="108" spans="1:72">
      <c r="A108" t="s">
        <v>543</v>
      </c>
      <c r="BP108" t="s">
        <v>544</v>
      </c>
      <c r="BQ108" t="s">
        <v>63</v>
      </c>
      <c r="BR108" t="s">
        <v>64</v>
      </c>
      <c r="BT108" t="s">
        <v>545</v>
      </c>
    </row>
    <row r="109" spans="1:72">
      <c r="A109" t="s">
        <v>546</v>
      </c>
      <c r="BP109" t="s">
        <v>547</v>
      </c>
      <c r="BQ109" t="s">
        <v>71</v>
      </c>
      <c r="BR109" t="s">
        <v>547</v>
      </c>
      <c r="BT109" t="s">
        <v>548</v>
      </c>
    </row>
    <row r="110" spans="1:72">
      <c r="A110" t="s">
        <v>549</v>
      </c>
      <c r="BP110" t="s">
        <v>550</v>
      </c>
      <c r="BQ110" t="s">
        <v>551</v>
      </c>
      <c r="BR110" t="s">
        <v>64</v>
      </c>
      <c r="BT110" t="s">
        <v>552</v>
      </c>
    </row>
    <row r="111" spans="1:72">
      <c r="A111" t="s">
        <v>553</v>
      </c>
      <c r="N111" s="134" t="s">
        <v>554</v>
      </c>
      <c r="O111" s="134" t="s">
        <v>555</v>
      </c>
      <c r="P111" s="134" t="s">
        <v>556</v>
      </c>
      <c r="Q111" s="134">
        <f ca="1">COUNTIF(INDIRECT("'"&amp;Q1&amp;"'!C18"),"*"&amp;村级组织运转!$AA$13&amp;"*")</f>
        <v>0</v>
      </c>
      <c r="R111" s="134">
        <f ca="1">COUNTIF(INDIRECT("'"&amp;R1&amp;"'!C18"),"*"&amp;村级组织运转!$AA$13&amp;"*")</f>
        <v>0</v>
      </c>
      <c r="S111" s="134">
        <f ca="1">COUNTIF(INDIRECT("'"&amp;S1&amp;"'!C18"),"*"&amp;村级组织运转!$AA$13&amp;"*")</f>
        <v>0</v>
      </c>
      <c r="T111" s="134">
        <f ca="1">COUNTIF(INDIRECT("'"&amp;T1&amp;"'!C18"),"*"&amp;村级组织运转!$AA$13&amp;"*")</f>
        <v>0</v>
      </c>
      <c r="U111" s="134">
        <f ca="1">COUNTIF(INDIRECT("'"&amp;U1&amp;"'!C18"),"*"&amp;村级组织运转!$AA$13&amp;"*")</f>
        <v>0</v>
      </c>
      <c r="V111" s="134">
        <f ca="1">COUNTIF(INDIRECT("'"&amp;V1&amp;"'!C18"),"*"&amp;村级组织运转!$AA$13&amp;"*")</f>
        <v>0</v>
      </c>
      <c r="W111" s="134">
        <f ca="1">COUNTIF(INDIRECT("'"&amp;W1&amp;"'!C18"),"*"&amp;村级组织运转!$AA$13&amp;"*")</f>
        <v>0</v>
      </c>
      <c r="X111" s="134">
        <f ca="1">COUNTIF(INDIRECT("'"&amp;X1&amp;"'!C18"),"*"&amp;村级组织运转!$AA$13&amp;"*")</f>
        <v>0</v>
      </c>
      <c r="Y111" s="134">
        <f ca="1">COUNTIF(INDIRECT("'"&amp;Y1&amp;"'!C18"),"*"&amp;村级组织运转!$AA$13&amp;"*")</f>
        <v>0</v>
      </c>
      <c r="Z111" s="134">
        <f ca="1">COUNTIF(INDIRECT("'"&amp;Z1&amp;"'!C18"),"*"&amp;村级组织运转!$AA$13&amp;"*")</f>
        <v>0</v>
      </c>
      <c r="AA111" s="134">
        <f ca="1">COUNTIF(INDIRECT("'"&amp;AA1&amp;"'!C18"),"*"&amp;村级组织运转!$AA$13&amp;"*")</f>
        <v>0</v>
      </c>
      <c r="AB111" s="134">
        <f ca="1">COUNTIF(INDIRECT("'"&amp;AB1&amp;"'!C18"),"*"&amp;村级组织运转!$AA$13&amp;"*")</f>
        <v>0</v>
      </c>
      <c r="AC111" s="134" t="e">
        <f ca="1">COUNTIF(INDIRECT("'"&amp;AC1&amp;"'!C18"),"*"&amp;村级组织运转!$AA$13&amp;"*")</f>
        <v>#REF!</v>
      </c>
      <c r="AD111" s="134">
        <f ca="1">COUNTIF(INDIRECT("'"&amp;AD1&amp;"'!C18"),"*"&amp;村级组织运转!$AA$13&amp;"*")</f>
        <v>0</v>
      </c>
      <c r="AE111" s="134">
        <f ca="1">COUNTIF(INDIRECT("'"&amp;AE1&amp;"'!C18"),"*"&amp;村级组织运转!$AA$13&amp;"*")</f>
        <v>0</v>
      </c>
      <c r="AF111" s="134" t="e">
        <f ca="1">COUNTIF(INDIRECT("'"&amp;AF1&amp;"'!C18"),"*"&amp;村级组织运转!$AA$13&amp;"*")</f>
        <v>#REF!</v>
      </c>
      <c r="AG111" s="134" t="e">
        <f ca="1">COUNTIF(INDIRECT("'"&amp;AG1&amp;"'!C18"),"*"&amp;村级组织运转!$AA$13&amp;"*")</f>
        <v>#REF!</v>
      </c>
      <c r="AH111" s="134" t="e">
        <f ca="1">COUNTIF(INDIRECT("'"&amp;AH1&amp;"'!C18"),"*"&amp;村级组织运转!$AA$13&amp;"*")</f>
        <v>#REF!</v>
      </c>
      <c r="AI111" s="134" t="e">
        <f ca="1">COUNTIF(INDIRECT("'"&amp;AI1&amp;"'!C18"),"*"&amp;村级组织运转!$AA$13&amp;"*")</f>
        <v>#REF!</v>
      </c>
      <c r="AJ111" s="134" t="e">
        <f ca="1">COUNTIF(INDIRECT("'"&amp;AJ1&amp;"'!C18"),"*"&amp;村级组织运转!$AA$13&amp;"*")</f>
        <v>#REF!</v>
      </c>
      <c r="AK111" s="134" t="e">
        <f ca="1">COUNTIF(INDIRECT("'"&amp;AK1&amp;"'!C18"),"*"&amp;村级组织运转!$AA$13&amp;"*")</f>
        <v>#REF!</v>
      </c>
      <c r="AL111" s="134" t="e">
        <f ca="1">COUNTIF(INDIRECT("'"&amp;AL1&amp;"'!C18"),"*"&amp;村级组织运转!$AA$13&amp;"*")</f>
        <v>#REF!</v>
      </c>
      <c r="AM111" s="134" t="e">
        <f ca="1">COUNTIF(INDIRECT("'"&amp;AM1&amp;"'!C18"),"*"&amp;村级组织运转!$AA$13&amp;"*")</f>
        <v>#REF!</v>
      </c>
      <c r="AN111" s="134" t="e">
        <f ca="1">COUNTIF(INDIRECT("'"&amp;AN1&amp;"'!C18"),"*"&amp;村级组织运转!$AA$13&amp;"*")</f>
        <v>#REF!</v>
      </c>
      <c r="AO111" s="134" t="e">
        <f ca="1">COUNTIF(INDIRECT("'"&amp;AO1&amp;"'!C18"),"*"&amp;村级组织运转!$AA$13&amp;"*")</f>
        <v>#REF!</v>
      </c>
      <c r="AP111" s="134" t="e">
        <f ca="1">COUNTIF(INDIRECT("'"&amp;AP1&amp;"'!C18"),"*"&amp;村级组织运转!$AA$13&amp;"*")</f>
        <v>#REF!</v>
      </c>
      <c r="AQ111" s="134" t="e">
        <f ca="1">COUNTIF(INDIRECT("'"&amp;AQ1&amp;"'!C18"),"*"&amp;村级组织运转!$AA$13&amp;"*")</f>
        <v>#REF!</v>
      </c>
      <c r="AR111" s="134" t="e">
        <f ca="1">COUNTIF(INDIRECT("'"&amp;AR1&amp;"'!C18"),"*"&amp;村级组织运转!$AA$13&amp;"*")</f>
        <v>#REF!</v>
      </c>
      <c r="AS111" s="134" t="e">
        <f ca="1">COUNTIF(INDIRECT("'"&amp;AS1&amp;"'!C18"),"*"&amp;村级组织运转!$AA$13&amp;"*")</f>
        <v>#REF!</v>
      </c>
      <c r="AT111" s="134" t="e">
        <f ca="1">COUNTIF(INDIRECT("'"&amp;AT1&amp;"'!C18"),"*"&amp;村级组织运转!$AA$13&amp;"*")</f>
        <v>#REF!</v>
      </c>
      <c r="AU111" s="134" t="e">
        <f ca="1">COUNTIF(INDIRECT("'"&amp;AU1&amp;"'!C18"),"*"&amp;村级组织运转!$AA$13&amp;"*")</f>
        <v>#REF!</v>
      </c>
      <c r="AV111" s="134" t="e">
        <f ca="1">COUNTIF(INDIRECT("'"&amp;AV1&amp;"'!C18"),"*"&amp;村级组织运转!$AA$13&amp;"*")</f>
        <v>#REF!</v>
      </c>
      <c r="AW111" s="134" t="e">
        <f ca="1">COUNTIF(INDIRECT("'"&amp;AW1&amp;"'!C18"),"*"&amp;村级组织运转!$AA$13&amp;"*")</f>
        <v>#REF!</v>
      </c>
      <c r="AX111" s="134" t="e">
        <f ca="1">COUNTIF(INDIRECT("'"&amp;AX1&amp;"'!C18"),"*"&amp;村级组织运转!$AA$13&amp;"*")</f>
        <v>#REF!</v>
      </c>
      <c r="AY111" s="134" t="e">
        <f ca="1">COUNTIF(INDIRECT("'"&amp;AY1&amp;"'!C18"),"*"&amp;村级组织运转!$AA$13&amp;"*")</f>
        <v>#REF!</v>
      </c>
      <c r="AZ111" s="134" t="e">
        <f ca="1">COUNTIF(INDIRECT("'"&amp;AZ1&amp;"'!C18"),"*"&amp;村级组织运转!$AA$13&amp;"*")</f>
        <v>#REF!</v>
      </c>
      <c r="BA111" s="134" t="e">
        <f ca="1">COUNTIF(INDIRECT("'"&amp;BA1&amp;"'!C18"),"*"&amp;村级组织运转!$AA$13&amp;"*")</f>
        <v>#REF!</v>
      </c>
      <c r="BB111" s="134" t="e">
        <f ca="1">COUNTIF(INDIRECT("'"&amp;BB1&amp;"'!C18"),"*"&amp;村级组织运转!$AA$13&amp;"*")</f>
        <v>#REF!</v>
      </c>
      <c r="BC111" s="134" t="e">
        <f ca="1">COUNTIF(INDIRECT("'"&amp;BC1&amp;"'!C18"),"*"&amp;村级组织运转!$AA$13&amp;"*")</f>
        <v>#REF!</v>
      </c>
      <c r="BD111" s="134" t="e">
        <f ca="1">COUNTIF(INDIRECT("'"&amp;BD1&amp;"'!C18"),"*"&amp;村级组织运转!$AA$13&amp;"*")</f>
        <v>#REF!</v>
      </c>
      <c r="BE111" s="134" t="e">
        <f ca="1">COUNTIF(INDIRECT("'"&amp;BE1&amp;"'!C18"),"*"&amp;村级组织运转!$AA$13&amp;"*")</f>
        <v>#REF!</v>
      </c>
      <c r="BF111" s="134" t="e">
        <f ca="1">COUNTIF(INDIRECT("'"&amp;BF1&amp;"'!C18"),"*"&amp;村级组织运转!$AA$13&amp;"*")</f>
        <v>#REF!</v>
      </c>
      <c r="BG111" s="134" t="e">
        <f ca="1">COUNTIF(INDIRECT("'"&amp;BG1&amp;"'!C18"),"*"&amp;村级组织运转!$AA$13&amp;"*")</f>
        <v>#REF!</v>
      </c>
      <c r="BH111" s="134" t="e">
        <f ca="1">COUNTIF(INDIRECT("'"&amp;BH1&amp;"'!C18"),"*"&amp;村级组织运转!$AA$13&amp;"*")</f>
        <v>#REF!</v>
      </c>
      <c r="BI111" s="134" t="e">
        <f ca="1">COUNTIF(INDIRECT("'"&amp;BI1&amp;"'!C18"),"*"&amp;村级组织运转!$AA$13&amp;"*")</f>
        <v>#REF!</v>
      </c>
      <c r="BJ111" s="134" t="e">
        <f ca="1">COUNTIF(INDIRECT("'"&amp;BJ1&amp;"'!C18"),"*"&amp;村级组织运转!$AA$13&amp;"*")</f>
        <v>#REF!</v>
      </c>
      <c r="BK111" s="134" t="e">
        <f ca="1">COUNTIF(INDIRECT("'"&amp;BK1&amp;"'!C18"),"*"&amp;村级组织运转!$AA$13&amp;"*")</f>
        <v>#REF!</v>
      </c>
      <c r="BL111" s="134" t="e">
        <f ca="1">COUNTIF(INDIRECT("'"&amp;BL1&amp;"'!C18"),"*"&amp;村级组织运转!$AA$13&amp;"*")</f>
        <v>#REF!</v>
      </c>
      <c r="BM111" t="e">
        <f ca="1">COUNTIF(INDIRECT("'"&amp;BM1&amp;"'!C18"),"*"&amp;村级组织运转!$AA$13&amp;"*")</f>
        <v>#REF!</v>
      </c>
      <c r="BN111" t="e">
        <f ca="1">COUNTIF(INDIRECT("'"&amp;BN1&amp;"'!C18"),"*"&amp;村级组织运转!$AA$13&amp;"*")</f>
        <v>#REF!</v>
      </c>
      <c r="BP111" t="s">
        <v>557</v>
      </c>
      <c r="BQ111" t="s">
        <v>558</v>
      </c>
      <c r="BR111" t="s">
        <v>64</v>
      </c>
      <c r="BT111" t="s">
        <v>559</v>
      </c>
    </row>
    <row r="112" spans="1:72">
      <c r="A112" t="s">
        <v>560</v>
      </c>
      <c r="N112" s="134" t="e">
        <f ca="1">CS!N15&amp;CS!N20&amp;CS!N21&amp;CS!N26&amp;CS!N38&amp;CS!N40&amp;CS!N58&amp;CS!N59&amp;CS!N60&amp;CS!N61&amp;CS!N62&amp;CS!N63&amp;CS!N64&amp;CS!N65&amp;CS!N66&amp;CS!N67&amp;CS!N68&amp;CS!N69&amp;CS!N70&amp;CS!N72&amp;CS!N73&amp;CS!N74&amp;CS!N75&amp;CS!N76&amp;CS!N77&amp;CS!N78&amp;CS!N79&amp;CS!N80&amp;CS!N81&amp;CS!N82&amp;CS!N83&amp;CS!N84&amp;CS!N85</f>
        <v>#REF!</v>
      </c>
      <c r="O112" s="134" t="e">
        <f>CS!O2&amp;CS!O3&amp;CS!O4&amp;CS!O5&amp;CS!O6&amp;CS!O7&amp;CS!O8&amp;CS!O9&amp;CS!O10&amp;CS!O11&amp;CS!O12&amp;CS!O13&amp;CS!O14&amp;CS!O19&amp;CS!O22&amp;CS!O23&amp;CS!O24&amp;CS!O25&amp;CS!O29&amp;CS!O30&amp;CS!O36&amp;CS!O37&amp;CS!O41&amp;CS!O53&amp;CS!O54&amp;CS!O55&amp;CS!O56&amp;CS!O57&amp;CS!O71&amp;CS!O86&amp;CS!O87&amp;CS!O88&amp;CS!O89&amp;CS!O90&amp;CS!O91&amp;CS!O93&amp;CS!O94&amp;CS!O95&amp;CS!O96&amp;CS!O98&amp;CS!O99&amp;CS!O100</f>
        <v>#REF!</v>
      </c>
      <c r="P112" s="134" t="s">
        <v>561</v>
      </c>
      <c r="Q112" s="134">
        <f ca="1" t="shared" ref="Q112:AV112" si="10">IF(Q111=0,Q111+1,Q111-1)</f>
        <v>1</v>
      </c>
      <c r="R112" s="134">
        <f ca="1" t="shared" si="10"/>
        <v>1</v>
      </c>
      <c r="S112" s="134">
        <f ca="1" t="shared" si="10"/>
        <v>1</v>
      </c>
      <c r="T112" s="134">
        <f ca="1" t="shared" si="10"/>
        <v>1</v>
      </c>
      <c r="U112" s="134">
        <f ca="1" t="shared" si="10"/>
        <v>1</v>
      </c>
      <c r="V112" s="134">
        <f ca="1" t="shared" si="10"/>
        <v>1</v>
      </c>
      <c r="W112" s="134">
        <f ca="1" t="shared" si="10"/>
        <v>1</v>
      </c>
      <c r="X112" s="134">
        <f ca="1" t="shared" si="10"/>
        <v>1</v>
      </c>
      <c r="Y112" s="134">
        <f ca="1" t="shared" si="10"/>
        <v>1</v>
      </c>
      <c r="Z112" s="134">
        <f ca="1" t="shared" si="10"/>
        <v>1</v>
      </c>
      <c r="AA112" s="134">
        <f ca="1" t="shared" si="10"/>
        <v>1</v>
      </c>
      <c r="AB112" s="134">
        <f ca="1" t="shared" si="10"/>
        <v>1</v>
      </c>
      <c r="AC112" s="134" t="e">
        <f ca="1" t="shared" si="10"/>
        <v>#REF!</v>
      </c>
      <c r="AD112" s="134">
        <f ca="1" t="shared" si="10"/>
        <v>1</v>
      </c>
      <c r="AE112" s="134">
        <f ca="1" t="shared" si="10"/>
        <v>1</v>
      </c>
      <c r="AF112" s="134" t="e">
        <f ca="1" t="shared" si="10"/>
        <v>#REF!</v>
      </c>
      <c r="AG112" s="134" t="e">
        <f ca="1" t="shared" si="10"/>
        <v>#REF!</v>
      </c>
      <c r="AH112" s="134" t="e">
        <f ca="1" t="shared" si="10"/>
        <v>#REF!</v>
      </c>
      <c r="AI112" s="134" t="e">
        <f ca="1" t="shared" si="10"/>
        <v>#REF!</v>
      </c>
      <c r="AJ112" s="134" t="e">
        <f ca="1" t="shared" si="10"/>
        <v>#REF!</v>
      </c>
      <c r="AK112" s="134" t="e">
        <f ca="1" t="shared" si="10"/>
        <v>#REF!</v>
      </c>
      <c r="AL112" s="134" t="e">
        <f ca="1" t="shared" si="10"/>
        <v>#REF!</v>
      </c>
      <c r="AM112" s="134" t="e">
        <f ca="1" t="shared" si="10"/>
        <v>#REF!</v>
      </c>
      <c r="AN112" s="134" t="e">
        <f ca="1" t="shared" si="10"/>
        <v>#REF!</v>
      </c>
      <c r="AO112" s="134" t="e">
        <f ca="1" t="shared" si="10"/>
        <v>#REF!</v>
      </c>
      <c r="AP112" s="134" t="e">
        <f ca="1" t="shared" si="10"/>
        <v>#REF!</v>
      </c>
      <c r="AQ112" s="134" t="e">
        <f ca="1" t="shared" si="10"/>
        <v>#REF!</v>
      </c>
      <c r="AR112" s="134" t="e">
        <f ca="1" t="shared" si="10"/>
        <v>#REF!</v>
      </c>
      <c r="AS112" s="134" t="e">
        <f ca="1" t="shared" si="10"/>
        <v>#REF!</v>
      </c>
      <c r="AT112" s="134" t="e">
        <f ca="1" t="shared" si="10"/>
        <v>#REF!</v>
      </c>
      <c r="AU112" s="134" t="e">
        <f ca="1" t="shared" si="10"/>
        <v>#REF!</v>
      </c>
      <c r="AV112" s="134" t="e">
        <f ca="1" t="shared" si="10"/>
        <v>#REF!</v>
      </c>
      <c r="AW112" s="134" t="e">
        <f ca="1" t="shared" ref="AW112:BN112" si="11">IF(AW111=0,AW111+1,AW111-1)</f>
        <v>#REF!</v>
      </c>
      <c r="AX112" s="134" t="e">
        <f ca="1" t="shared" si="11"/>
        <v>#REF!</v>
      </c>
      <c r="AY112" s="134" t="e">
        <f ca="1" t="shared" si="11"/>
        <v>#REF!</v>
      </c>
      <c r="AZ112" s="134" t="e">
        <f ca="1" t="shared" si="11"/>
        <v>#REF!</v>
      </c>
      <c r="BA112" s="134" t="e">
        <f ca="1" t="shared" si="11"/>
        <v>#REF!</v>
      </c>
      <c r="BB112" s="134" t="e">
        <f ca="1" t="shared" si="11"/>
        <v>#REF!</v>
      </c>
      <c r="BC112" s="134" t="e">
        <f ca="1" t="shared" si="11"/>
        <v>#REF!</v>
      </c>
      <c r="BD112" s="134" t="e">
        <f ca="1" t="shared" si="11"/>
        <v>#REF!</v>
      </c>
      <c r="BE112" s="134" t="e">
        <f ca="1" t="shared" si="11"/>
        <v>#REF!</v>
      </c>
      <c r="BF112" s="134" t="e">
        <f ca="1" t="shared" si="11"/>
        <v>#REF!</v>
      </c>
      <c r="BG112" s="134" t="e">
        <f ca="1" t="shared" si="11"/>
        <v>#REF!</v>
      </c>
      <c r="BH112" s="134" t="e">
        <f ca="1" t="shared" si="11"/>
        <v>#REF!</v>
      </c>
      <c r="BI112" s="134" t="e">
        <f ca="1" t="shared" si="11"/>
        <v>#REF!</v>
      </c>
      <c r="BJ112" s="134" t="e">
        <f ca="1" t="shared" si="11"/>
        <v>#REF!</v>
      </c>
      <c r="BK112" s="134" t="e">
        <f ca="1" t="shared" si="11"/>
        <v>#REF!</v>
      </c>
      <c r="BL112" s="134" t="e">
        <f ca="1" t="shared" si="11"/>
        <v>#REF!</v>
      </c>
      <c r="BM112" t="e">
        <f ca="1" t="shared" si="11"/>
        <v>#REF!</v>
      </c>
      <c r="BN112" t="e">
        <f ca="1" t="shared" si="11"/>
        <v>#REF!</v>
      </c>
      <c r="BP112" t="s">
        <v>562</v>
      </c>
      <c r="BQ112" t="s">
        <v>563</v>
      </c>
      <c r="BR112" t="s">
        <v>64</v>
      </c>
      <c r="BT112" t="s">
        <v>564</v>
      </c>
    </row>
    <row r="113" spans="1:72">
      <c r="A113" t="s">
        <v>565</v>
      </c>
      <c r="BP113" t="s">
        <v>566</v>
      </c>
      <c r="BQ113" t="s">
        <v>567</v>
      </c>
      <c r="BR113" t="s">
        <v>64</v>
      </c>
      <c r="BT113" t="s">
        <v>568</v>
      </c>
    </row>
    <row r="114" spans="1:72">
      <c r="A114" t="s">
        <v>569</v>
      </c>
      <c r="BP114" t="s">
        <v>570</v>
      </c>
      <c r="BQ114" t="s">
        <v>571</v>
      </c>
      <c r="BR114" t="s">
        <v>64</v>
      </c>
      <c r="BT114" t="s">
        <v>572</v>
      </c>
    </row>
    <row r="115" spans="1:72">
      <c r="A115" t="s">
        <v>573</v>
      </c>
      <c r="BP115" t="s">
        <v>574</v>
      </c>
      <c r="BQ115" t="s">
        <v>112</v>
      </c>
      <c r="BR115" t="s">
        <v>574</v>
      </c>
      <c r="BT115" t="s">
        <v>575</v>
      </c>
    </row>
    <row r="116" spans="1:72">
      <c r="A116" t="s">
        <v>576</v>
      </c>
      <c r="BP116" t="s">
        <v>577</v>
      </c>
      <c r="BQ116" t="s">
        <v>578</v>
      </c>
      <c r="BR116" t="s">
        <v>64</v>
      </c>
      <c r="BT116" t="s">
        <v>579</v>
      </c>
    </row>
    <row r="117" spans="1:72">
      <c r="A117" t="s">
        <v>580</v>
      </c>
      <c r="BP117" t="s">
        <v>581</v>
      </c>
      <c r="BQ117" t="s">
        <v>582</v>
      </c>
      <c r="BR117" t="s">
        <v>581</v>
      </c>
      <c r="BT117" t="s">
        <v>583</v>
      </c>
    </row>
    <row r="118" spans="1:72">
      <c r="A118" t="s">
        <v>584</v>
      </c>
      <c r="BP118" t="s">
        <v>585</v>
      </c>
      <c r="BQ118" t="s">
        <v>54</v>
      </c>
      <c r="BR118" t="s">
        <v>585</v>
      </c>
      <c r="BT118" t="s">
        <v>586</v>
      </c>
    </row>
    <row r="119" spans="1:72">
      <c r="A119" t="s">
        <v>587</v>
      </c>
      <c r="BP119" t="s">
        <v>588</v>
      </c>
      <c r="BQ119" t="s">
        <v>63</v>
      </c>
      <c r="BR119" t="s">
        <v>64</v>
      </c>
      <c r="BT119" t="s">
        <v>589</v>
      </c>
    </row>
    <row r="120" spans="1:72">
      <c r="A120" t="s">
        <v>590</v>
      </c>
      <c r="BP120" t="s">
        <v>591</v>
      </c>
      <c r="BQ120" t="s">
        <v>71</v>
      </c>
      <c r="BR120" t="s">
        <v>591</v>
      </c>
      <c r="BT120" t="s">
        <v>592</v>
      </c>
    </row>
    <row r="121" spans="1:72">
      <c r="A121" t="s">
        <v>593</v>
      </c>
      <c r="BP121" t="s">
        <v>594</v>
      </c>
      <c r="BQ121" t="s">
        <v>595</v>
      </c>
      <c r="BR121" t="s">
        <v>64</v>
      </c>
      <c r="BT121" t="s">
        <v>596</v>
      </c>
    </row>
    <row r="122" spans="1:72">
      <c r="A122" t="s">
        <v>597</v>
      </c>
      <c r="BP122" t="s">
        <v>598</v>
      </c>
      <c r="BQ122" t="s">
        <v>599</v>
      </c>
      <c r="BR122" t="s">
        <v>64</v>
      </c>
      <c r="BT122" t="s">
        <v>600</v>
      </c>
    </row>
    <row r="123" spans="1:72">
      <c r="A123" t="s">
        <v>601</v>
      </c>
      <c r="BP123" t="s">
        <v>602</v>
      </c>
      <c r="BQ123" t="s">
        <v>603</v>
      </c>
      <c r="BR123" t="s">
        <v>602</v>
      </c>
      <c r="BT123" t="s">
        <v>604</v>
      </c>
    </row>
    <row r="124" spans="1:72">
      <c r="A124" t="s">
        <v>605</v>
      </c>
      <c r="BP124" t="s">
        <v>606</v>
      </c>
      <c r="BQ124" t="s">
        <v>607</v>
      </c>
      <c r="BR124" t="s">
        <v>64</v>
      </c>
      <c r="BT124" t="s">
        <v>608</v>
      </c>
    </row>
    <row r="125" spans="1:72">
      <c r="A125" t="s">
        <v>609</v>
      </c>
      <c r="BP125" t="s">
        <v>610</v>
      </c>
      <c r="BQ125" t="s">
        <v>611</v>
      </c>
      <c r="BR125" t="s">
        <v>64</v>
      </c>
      <c r="BT125" t="s">
        <v>612</v>
      </c>
    </row>
    <row r="126" spans="1:72">
      <c r="A126" t="s">
        <v>613</v>
      </c>
      <c r="BP126" t="s">
        <v>614</v>
      </c>
      <c r="BQ126" t="s">
        <v>615</v>
      </c>
      <c r="BR126" t="s">
        <v>64</v>
      </c>
      <c r="BT126" t="s">
        <v>616</v>
      </c>
    </row>
    <row r="127" spans="1:72">
      <c r="A127" t="s">
        <v>617</v>
      </c>
      <c r="BP127" t="s">
        <v>618</v>
      </c>
      <c r="BQ127" t="s">
        <v>112</v>
      </c>
      <c r="BR127" t="s">
        <v>618</v>
      </c>
      <c r="BT127" t="s">
        <v>619</v>
      </c>
    </row>
    <row r="128" spans="1:72">
      <c r="A128" t="s">
        <v>620</v>
      </c>
      <c r="BP128" t="s">
        <v>621</v>
      </c>
      <c r="BQ128" t="s">
        <v>622</v>
      </c>
      <c r="BR128" t="s">
        <v>64</v>
      </c>
      <c r="BT128" t="s">
        <v>623</v>
      </c>
    </row>
    <row r="129" spans="1:72">
      <c r="A129" t="s">
        <v>624</v>
      </c>
      <c r="BP129" t="s">
        <v>625</v>
      </c>
      <c r="BQ129" t="s">
        <v>626</v>
      </c>
      <c r="BR129" t="s">
        <v>625</v>
      </c>
      <c r="BT129" t="s">
        <v>627</v>
      </c>
    </row>
    <row r="130" spans="1:72">
      <c r="A130" t="s">
        <v>628</v>
      </c>
      <c r="BP130" t="s">
        <v>629</v>
      </c>
      <c r="BQ130" t="s">
        <v>54</v>
      </c>
      <c r="BR130" t="s">
        <v>629</v>
      </c>
      <c r="BT130" t="s">
        <v>630</v>
      </c>
    </row>
    <row r="131" spans="1:72">
      <c r="A131" t="s">
        <v>631</v>
      </c>
      <c r="BP131" t="s">
        <v>632</v>
      </c>
      <c r="BQ131" t="s">
        <v>63</v>
      </c>
      <c r="BR131" t="s">
        <v>64</v>
      </c>
      <c r="BT131" t="s">
        <v>633</v>
      </c>
    </row>
    <row r="132" spans="1:72">
      <c r="A132" s="126" t="s">
        <v>634</v>
      </c>
      <c r="BP132" t="s">
        <v>635</v>
      </c>
      <c r="BQ132" t="s">
        <v>71</v>
      </c>
      <c r="BR132" t="s">
        <v>635</v>
      </c>
      <c r="BT132" t="s">
        <v>636</v>
      </c>
    </row>
    <row r="133" spans="1:72">
      <c r="A133" t="s">
        <v>637</v>
      </c>
      <c r="BP133" t="s">
        <v>638</v>
      </c>
      <c r="BQ133" t="s">
        <v>639</v>
      </c>
      <c r="BR133" t="s">
        <v>64</v>
      </c>
      <c r="BT133" t="s">
        <v>640</v>
      </c>
    </row>
    <row r="134" spans="1:72">
      <c r="A134" t="s">
        <v>641</v>
      </c>
      <c r="BP134" t="s">
        <v>642</v>
      </c>
      <c r="BQ134" t="s">
        <v>112</v>
      </c>
      <c r="BR134" t="s">
        <v>642</v>
      </c>
      <c r="BT134" t="s">
        <v>643</v>
      </c>
    </row>
    <row r="135" spans="1:72">
      <c r="A135" t="s">
        <v>644</v>
      </c>
      <c r="BP135" t="s">
        <v>645</v>
      </c>
      <c r="BQ135" t="s">
        <v>646</v>
      </c>
      <c r="BR135" t="s">
        <v>64</v>
      </c>
      <c r="BT135" t="s">
        <v>647</v>
      </c>
    </row>
    <row r="136" spans="1:72">
      <c r="A136" t="s">
        <v>648</v>
      </c>
      <c r="BP136" t="s">
        <v>649</v>
      </c>
      <c r="BQ136" t="s">
        <v>650</v>
      </c>
      <c r="BR136" t="s">
        <v>649</v>
      </c>
      <c r="BT136" t="s">
        <v>651</v>
      </c>
    </row>
    <row r="137" spans="1:72">
      <c r="A137" t="s">
        <v>652</v>
      </c>
      <c r="BP137" t="s">
        <v>653</v>
      </c>
      <c r="BQ137" t="s">
        <v>54</v>
      </c>
      <c r="BR137" t="s">
        <v>653</v>
      </c>
      <c r="BT137" t="s">
        <v>654</v>
      </c>
    </row>
    <row r="138" spans="1:72">
      <c r="A138" t="s">
        <v>655</v>
      </c>
      <c r="BP138" t="s">
        <v>656</v>
      </c>
      <c r="BQ138" t="s">
        <v>63</v>
      </c>
      <c r="BR138" t="s">
        <v>64</v>
      </c>
      <c r="BT138" t="s">
        <v>657</v>
      </c>
    </row>
    <row r="139" spans="1:72">
      <c r="A139" t="s">
        <v>658</v>
      </c>
      <c r="BP139" t="s">
        <v>659</v>
      </c>
      <c r="BQ139" t="s">
        <v>71</v>
      </c>
      <c r="BR139" t="s">
        <v>659</v>
      </c>
      <c r="BT139" t="s">
        <v>660</v>
      </c>
    </row>
    <row r="140" spans="1:72">
      <c r="A140" t="s">
        <v>661</v>
      </c>
      <c r="BP140" t="s">
        <v>662</v>
      </c>
      <c r="BQ140" t="s">
        <v>663</v>
      </c>
      <c r="BR140" t="s">
        <v>64</v>
      </c>
      <c r="BT140" t="s">
        <v>664</v>
      </c>
    </row>
    <row r="141" spans="1:72">
      <c r="A141" t="s">
        <v>665</v>
      </c>
      <c r="BP141" t="s">
        <v>666</v>
      </c>
      <c r="BQ141" t="s">
        <v>667</v>
      </c>
      <c r="BR141" t="s">
        <v>64</v>
      </c>
      <c r="BT141" t="s">
        <v>668</v>
      </c>
    </row>
    <row r="142" spans="1:72">
      <c r="A142" t="s">
        <v>669</v>
      </c>
      <c r="BP142" t="s">
        <v>670</v>
      </c>
      <c r="BQ142" t="s">
        <v>112</v>
      </c>
      <c r="BR142" t="s">
        <v>670</v>
      </c>
      <c r="BT142" t="s">
        <v>671</v>
      </c>
    </row>
    <row r="143" spans="1:72">
      <c r="A143" t="s">
        <v>672</v>
      </c>
      <c r="BP143" t="s">
        <v>673</v>
      </c>
      <c r="BQ143" t="s">
        <v>674</v>
      </c>
      <c r="BR143" t="s">
        <v>64</v>
      </c>
      <c r="BT143" t="s">
        <v>675</v>
      </c>
    </row>
    <row r="144" spans="1:72">
      <c r="A144" t="s">
        <v>676</v>
      </c>
      <c r="BP144" t="s">
        <v>677</v>
      </c>
      <c r="BQ144" t="s">
        <v>678</v>
      </c>
      <c r="BR144" t="s">
        <v>677</v>
      </c>
      <c r="BT144" t="s">
        <v>679</v>
      </c>
    </row>
    <row r="145" spans="1:72">
      <c r="A145" t="s">
        <v>680</v>
      </c>
      <c r="BP145" t="s">
        <v>681</v>
      </c>
      <c r="BQ145" t="s">
        <v>54</v>
      </c>
      <c r="BR145" t="s">
        <v>681</v>
      </c>
      <c r="BT145" t="s">
        <v>682</v>
      </c>
    </row>
    <row r="146" spans="1:72">
      <c r="A146" t="s">
        <v>683</v>
      </c>
      <c r="BP146" t="s">
        <v>684</v>
      </c>
      <c r="BQ146" t="s">
        <v>63</v>
      </c>
      <c r="BR146" t="s">
        <v>64</v>
      </c>
      <c r="BT146" t="s">
        <v>685</v>
      </c>
    </row>
    <row r="147" spans="1:72">
      <c r="A147" t="s">
        <v>686</v>
      </c>
      <c r="BP147" t="s">
        <v>687</v>
      </c>
      <c r="BQ147" t="s">
        <v>71</v>
      </c>
      <c r="BR147" t="s">
        <v>687</v>
      </c>
      <c r="BT147" t="s">
        <v>688</v>
      </c>
    </row>
    <row r="148" spans="1:72">
      <c r="A148" t="s">
        <v>689</v>
      </c>
      <c r="BP148" t="s">
        <v>690</v>
      </c>
      <c r="BQ148" t="s">
        <v>691</v>
      </c>
      <c r="BR148" t="s">
        <v>64</v>
      </c>
      <c r="BT148" t="s">
        <v>692</v>
      </c>
    </row>
    <row r="149" spans="1:72">
      <c r="A149" t="s">
        <v>693</v>
      </c>
      <c r="BP149" t="s">
        <v>694</v>
      </c>
      <c r="BQ149" t="s">
        <v>695</v>
      </c>
      <c r="BR149" t="s">
        <v>64</v>
      </c>
      <c r="BT149" t="s">
        <v>696</v>
      </c>
    </row>
    <row r="150" spans="1:72">
      <c r="A150" t="s">
        <v>697</v>
      </c>
      <c r="BP150" t="s">
        <v>698</v>
      </c>
      <c r="BQ150" t="s">
        <v>699</v>
      </c>
      <c r="BR150" t="s">
        <v>698</v>
      </c>
      <c r="BT150" t="s">
        <v>700</v>
      </c>
    </row>
    <row r="151" spans="1:72">
      <c r="A151" t="s">
        <v>701</v>
      </c>
      <c r="BP151" t="s">
        <v>702</v>
      </c>
      <c r="BQ151" t="s">
        <v>54</v>
      </c>
      <c r="BR151" t="s">
        <v>702</v>
      </c>
      <c r="BT151" t="s">
        <v>703</v>
      </c>
    </row>
    <row r="152" spans="1:72">
      <c r="A152" t="s">
        <v>704</v>
      </c>
      <c r="BP152" t="s">
        <v>705</v>
      </c>
      <c r="BQ152" t="s">
        <v>63</v>
      </c>
      <c r="BR152" t="s">
        <v>64</v>
      </c>
      <c r="BT152" t="s">
        <v>706</v>
      </c>
    </row>
    <row r="153" spans="1:72">
      <c r="A153" t="s">
        <v>707</v>
      </c>
      <c r="BP153" t="s">
        <v>708</v>
      </c>
      <c r="BQ153" t="s">
        <v>71</v>
      </c>
      <c r="BR153" t="s">
        <v>708</v>
      </c>
      <c r="BT153" t="s">
        <v>709</v>
      </c>
    </row>
    <row r="154" spans="1:72">
      <c r="A154" t="s">
        <v>710</v>
      </c>
      <c r="BP154" t="s">
        <v>711</v>
      </c>
      <c r="BQ154" t="s">
        <v>150</v>
      </c>
      <c r="BR154" t="s">
        <v>64</v>
      </c>
      <c r="BT154" t="s">
        <v>712</v>
      </c>
    </row>
    <row r="155" spans="1:72">
      <c r="A155" t="s">
        <v>713</v>
      </c>
      <c r="BP155" t="s">
        <v>714</v>
      </c>
      <c r="BQ155" t="s">
        <v>112</v>
      </c>
      <c r="BR155" t="s">
        <v>714</v>
      </c>
      <c r="BT155" t="s">
        <v>715</v>
      </c>
    </row>
    <row r="156" spans="1:72">
      <c r="A156" t="s">
        <v>716</v>
      </c>
      <c r="BP156" t="s">
        <v>717</v>
      </c>
      <c r="BQ156" t="s">
        <v>718</v>
      </c>
      <c r="BR156" t="s">
        <v>64</v>
      </c>
      <c r="BT156" t="s">
        <v>719</v>
      </c>
    </row>
    <row r="157" spans="1:72">
      <c r="A157" t="s">
        <v>720</v>
      </c>
      <c r="BP157" t="s">
        <v>721</v>
      </c>
      <c r="BQ157" t="s">
        <v>722</v>
      </c>
      <c r="BR157" t="s">
        <v>721</v>
      </c>
      <c r="BT157" t="s">
        <v>723</v>
      </c>
    </row>
    <row r="158" spans="1:72">
      <c r="A158" t="s">
        <v>724</v>
      </c>
      <c r="BP158" t="s">
        <v>725</v>
      </c>
      <c r="BQ158" t="s">
        <v>54</v>
      </c>
      <c r="BR158" t="s">
        <v>725</v>
      </c>
      <c r="BT158" t="s">
        <v>726</v>
      </c>
    </row>
    <row r="159" spans="1:72">
      <c r="A159" t="s">
        <v>727</v>
      </c>
      <c r="BP159" t="s">
        <v>728</v>
      </c>
      <c r="BQ159" t="s">
        <v>63</v>
      </c>
      <c r="BR159" t="s">
        <v>64</v>
      </c>
      <c r="BT159" t="s">
        <v>729</v>
      </c>
    </row>
    <row r="160" spans="1:72">
      <c r="A160" t="s">
        <v>730</v>
      </c>
      <c r="BP160" t="s">
        <v>731</v>
      </c>
      <c r="BQ160" t="s">
        <v>71</v>
      </c>
      <c r="BR160" t="s">
        <v>731</v>
      </c>
      <c r="BT160" t="s">
        <v>732</v>
      </c>
    </row>
    <row r="161" spans="1:72">
      <c r="A161" t="s">
        <v>733</v>
      </c>
      <c r="BP161" t="s">
        <v>734</v>
      </c>
      <c r="BQ161" t="s">
        <v>735</v>
      </c>
      <c r="BR161" t="s">
        <v>64</v>
      </c>
      <c r="BT161" t="s">
        <v>736</v>
      </c>
    </row>
    <row r="162" spans="1:72">
      <c r="A162" t="s">
        <v>737</v>
      </c>
      <c r="BP162" t="s">
        <v>738</v>
      </c>
      <c r="BQ162" t="s">
        <v>112</v>
      </c>
      <c r="BR162" t="s">
        <v>738</v>
      </c>
      <c r="BT162" t="s">
        <v>739</v>
      </c>
    </row>
    <row r="163" spans="1:72">
      <c r="A163" t="s">
        <v>740</v>
      </c>
      <c r="BP163" t="s">
        <v>741</v>
      </c>
      <c r="BQ163" t="s">
        <v>742</v>
      </c>
      <c r="BR163" t="s">
        <v>64</v>
      </c>
      <c r="BT163" t="s">
        <v>743</v>
      </c>
    </row>
    <row r="164" spans="1:72">
      <c r="A164" t="s">
        <v>744</v>
      </c>
      <c r="BP164" t="s">
        <v>745</v>
      </c>
      <c r="BQ164" t="s">
        <v>746</v>
      </c>
      <c r="BR164" t="s">
        <v>745</v>
      </c>
      <c r="BT164" t="s">
        <v>747</v>
      </c>
    </row>
    <row r="165" spans="1:72">
      <c r="A165" t="s">
        <v>748</v>
      </c>
      <c r="BP165" t="s">
        <v>749</v>
      </c>
      <c r="BQ165" t="s">
        <v>54</v>
      </c>
      <c r="BR165" t="s">
        <v>749</v>
      </c>
      <c r="BT165" t="s">
        <v>750</v>
      </c>
    </row>
    <row r="166" spans="1:72">
      <c r="A166" t="s">
        <v>751</v>
      </c>
      <c r="BP166" t="s">
        <v>752</v>
      </c>
      <c r="BQ166" t="s">
        <v>63</v>
      </c>
      <c r="BR166" t="s">
        <v>64</v>
      </c>
      <c r="BT166" t="s">
        <v>753</v>
      </c>
    </row>
    <row r="167" spans="1:72">
      <c r="A167" t="s">
        <v>754</v>
      </c>
      <c r="BP167" t="s">
        <v>755</v>
      </c>
      <c r="BQ167" t="s">
        <v>71</v>
      </c>
      <c r="BR167" t="s">
        <v>755</v>
      </c>
      <c r="BT167" t="s">
        <v>756</v>
      </c>
    </row>
    <row r="168" spans="1:72">
      <c r="A168" t="s">
        <v>757</v>
      </c>
      <c r="BP168" t="s">
        <v>758</v>
      </c>
      <c r="BQ168" t="s">
        <v>759</v>
      </c>
      <c r="BR168" t="s">
        <v>64</v>
      </c>
      <c r="BT168" t="s">
        <v>760</v>
      </c>
    </row>
    <row r="169" spans="1:72">
      <c r="A169" t="s">
        <v>761</v>
      </c>
      <c r="BP169" t="s">
        <v>762</v>
      </c>
      <c r="BQ169" t="s">
        <v>112</v>
      </c>
      <c r="BR169" t="s">
        <v>762</v>
      </c>
      <c r="BT169" t="s">
        <v>763</v>
      </c>
    </row>
    <row r="170" spans="1:72">
      <c r="A170" t="s">
        <v>764</v>
      </c>
      <c r="BP170" t="s">
        <v>765</v>
      </c>
      <c r="BQ170" t="s">
        <v>766</v>
      </c>
      <c r="BR170" t="s">
        <v>64</v>
      </c>
      <c r="BT170" t="s">
        <v>767</v>
      </c>
    </row>
    <row r="171" spans="1:72">
      <c r="A171" t="s">
        <v>768</v>
      </c>
      <c r="BP171" t="s">
        <v>769</v>
      </c>
      <c r="BQ171" t="s">
        <v>770</v>
      </c>
      <c r="BR171" t="s">
        <v>769</v>
      </c>
      <c r="BT171" t="s">
        <v>771</v>
      </c>
    </row>
    <row r="172" spans="1:72">
      <c r="A172" t="s">
        <v>772</v>
      </c>
      <c r="BP172" t="s">
        <v>773</v>
      </c>
      <c r="BQ172" t="s">
        <v>54</v>
      </c>
      <c r="BR172" t="s">
        <v>773</v>
      </c>
      <c r="BT172" t="s">
        <v>774</v>
      </c>
    </row>
    <row r="173" spans="1:72">
      <c r="A173" t="s">
        <v>775</v>
      </c>
      <c r="BP173" t="s">
        <v>776</v>
      </c>
      <c r="BQ173" t="s">
        <v>63</v>
      </c>
      <c r="BR173" t="s">
        <v>64</v>
      </c>
      <c r="BT173" t="s">
        <v>777</v>
      </c>
    </row>
    <row r="174" spans="1:72">
      <c r="A174" t="s">
        <v>778</v>
      </c>
      <c r="BP174" t="s">
        <v>779</v>
      </c>
      <c r="BQ174" t="s">
        <v>71</v>
      </c>
      <c r="BR174" t="s">
        <v>779</v>
      </c>
      <c r="BT174" t="s">
        <v>780</v>
      </c>
    </row>
    <row r="175" spans="68:72">
      <c r="BP175" t="s">
        <v>781</v>
      </c>
      <c r="BQ175" t="s">
        <v>782</v>
      </c>
      <c r="BR175" t="s">
        <v>64</v>
      </c>
      <c r="BT175" t="s">
        <v>783</v>
      </c>
    </row>
    <row r="176" spans="68:72">
      <c r="BP176" t="s">
        <v>784</v>
      </c>
      <c r="BQ176" t="s">
        <v>112</v>
      </c>
      <c r="BR176" t="s">
        <v>784</v>
      </c>
      <c r="BT176" t="s">
        <v>785</v>
      </c>
    </row>
    <row r="177" spans="68:72">
      <c r="BP177" t="s">
        <v>786</v>
      </c>
      <c r="BQ177" t="s">
        <v>787</v>
      </c>
      <c r="BR177" t="s">
        <v>64</v>
      </c>
      <c r="BT177" t="s">
        <v>788</v>
      </c>
    </row>
    <row r="178" spans="68:72">
      <c r="BP178" t="s">
        <v>789</v>
      </c>
      <c r="BQ178" t="s">
        <v>790</v>
      </c>
      <c r="BR178" t="s">
        <v>789</v>
      </c>
      <c r="BT178" t="s">
        <v>791</v>
      </c>
    </row>
    <row r="179" spans="68:72">
      <c r="BP179" t="s">
        <v>792</v>
      </c>
      <c r="BQ179" t="s">
        <v>54</v>
      </c>
      <c r="BR179" t="s">
        <v>792</v>
      </c>
      <c r="BT179" t="s">
        <v>793</v>
      </c>
    </row>
    <row r="180" spans="68:72">
      <c r="BP180" t="s">
        <v>794</v>
      </c>
      <c r="BQ180" t="s">
        <v>63</v>
      </c>
      <c r="BR180" t="s">
        <v>64</v>
      </c>
      <c r="BT180" t="s">
        <v>795</v>
      </c>
    </row>
    <row r="181" spans="68:72">
      <c r="BP181" t="s">
        <v>796</v>
      </c>
      <c r="BQ181" t="s">
        <v>71</v>
      </c>
      <c r="BR181" t="s">
        <v>796</v>
      </c>
      <c r="BT181" t="s">
        <v>797</v>
      </c>
    </row>
    <row r="182" spans="68:72">
      <c r="BP182" t="s">
        <v>798</v>
      </c>
      <c r="BQ182" t="s">
        <v>799</v>
      </c>
      <c r="BR182" t="s">
        <v>64</v>
      </c>
      <c r="BT182" t="s">
        <v>800</v>
      </c>
    </row>
    <row r="183" spans="68:72">
      <c r="BP183" t="s">
        <v>801</v>
      </c>
      <c r="BQ183" t="s">
        <v>112</v>
      </c>
      <c r="BR183" t="s">
        <v>801</v>
      </c>
      <c r="BT183" t="s">
        <v>802</v>
      </c>
    </row>
    <row r="184" spans="68:72">
      <c r="BP184" t="s">
        <v>803</v>
      </c>
      <c r="BQ184" t="s">
        <v>804</v>
      </c>
      <c r="BR184" t="s">
        <v>64</v>
      </c>
      <c r="BT184" t="s">
        <v>805</v>
      </c>
    </row>
    <row r="185" spans="68:72">
      <c r="BP185" t="s">
        <v>806</v>
      </c>
      <c r="BQ185" t="s">
        <v>807</v>
      </c>
      <c r="BR185" t="s">
        <v>806</v>
      </c>
      <c r="BT185" t="s">
        <v>808</v>
      </c>
    </row>
    <row r="186" spans="68:72">
      <c r="BP186" t="s">
        <v>809</v>
      </c>
      <c r="BQ186" t="s">
        <v>54</v>
      </c>
      <c r="BR186" t="s">
        <v>809</v>
      </c>
      <c r="BT186" t="s">
        <v>810</v>
      </c>
    </row>
    <row r="187" spans="68:72">
      <c r="BP187" t="s">
        <v>811</v>
      </c>
      <c r="BQ187" t="s">
        <v>63</v>
      </c>
      <c r="BR187" t="s">
        <v>64</v>
      </c>
      <c r="BT187" t="s">
        <v>812</v>
      </c>
    </row>
    <row r="188" spans="68:72">
      <c r="BP188" t="s">
        <v>813</v>
      </c>
      <c r="BQ188" t="s">
        <v>71</v>
      </c>
      <c r="BR188" t="s">
        <v>813</v>
      </c>
      <c r="BT188" t="s">
        <v>814</v>
      </c>
    </row>
    <row r="189" spans="68:72">
      <c r="BP189" t="s">
        <v>815</v>
      </c>
      <c r="BQ189" t="s">
        <v>816</v>
      </c>
      <c r="BR189" t="s">
        <v>64</v>
      </c>
      <c r="BT189" t="s">
        <v>817</v>
      </c>
    </row>
    <row r="190" spans="68:72">
      <c r="BP190" t="s">
        <v>818</v>
      </c>
      <c r="BQ190" t="s">
        <v>819</v>
      </c>
      <c r="BR190" t="s">
        <v>64</v>
      </c>
      <c r="BT190" t="s">
        <v>820</v>
      </c>
    </row>
    <row r="191" spans="68:72">
      <c r="BP191" t="s">
        <v>821</v>
      </c>
      <c r="BQ191" t="s">
        <v>112</v>
      </c>
      <c r="BR191" t="s">
        <v>821</v>
      </c>
      <c r="BT191" t="s">
        <v>822</v>
      </c>
    </row>
    <row r="192" spans="68:72">
      <c r="BP192" t="s">
        <v>823</v>
      </c>
      <c r="BQ192" t="s">
        <v>824</v>
      </c>
      <c r="BR192" t="s">
        <v>64</v>
      </c>
      <c r="BT192" t="s">
        <v>825</v>
      </c>
    </row>
    <row r="193" spans="68:72">
      <c r="BP193" t="s">
        <v>826</v>
      </c>
      <c r="BQ193" t="s">
        <v>827</v>
      </c>
      <c r="BR193" t="s">
        <v>826</v>
      </c>
      <c r="BT193" t="s">
        <v>828</v>
      </c>
    </row>
    <row r="194" spans="68:72">
      <c r="BP194" t="s">
        <v>829</v>
      </c>
      <c r="BQ194" t="s">
        <v>54</v>
      </c>
      <c r="BR194" t="s">
        <v>829</v>
      </c>
      <c r="BT194" t="s">
        <v>830</v>
      </c>
    </row>
    <row r="195" spans="68:72">
      <c r="BP195" t="s">
        <v>831</v>
      </c>
      <c r="BQ195" t="s">
        <v>63</v>
      </c>
      <c r="BR195" t="s">
        <v>64</v>
      </c>
      <c r="BT195" t="s">
        <v>832</v>
      </c>
    </row>
    <row r="196" spans="68:72">
      <c r="BP196" t="s">
        <v>833</v>
      </c>
      <c r="BQ196" t="s">
        <v>71</v>
      </c>
      <c r="BR196" t="s">
        <v>833</v>
      </c>
      <c r="BT196" t="s">
        <v>834</v>
      </c>
    </row>
    <row r="197" spans="68:72">
      <c r="BP197" t="s">
        <v>835</v>
      </c>
      <c r="BQ197" t="s">
        <v>112</v>
      </c>
      <c r="BR197" t="s">
        <v>835</v>
      </c>
      <c r="BT197" t="s">
        <v>836</v>
      </c>
    </row>
    <row r="198" spans="68:72">
      <c r="BP198" t="s">
        <v>837</v>
      </c>
      <c r="BQ198" t="s">
        <v>838</v>
      </c>
      <c r="BR198" t="s">
        <v>64</v>
      </c>
      <c r="BT198" t="s">
        <v>839</v>
      </c>
    </row>
    <row r="199" spans="68:72">
      <c r="BP199" t="s">
        <v>840</v>
      </c>
      <c r="BQ199" t="s">
        <v>841</v>
      </c>
      <c r="BR199" t="s">
        <v>840</v>
      </c>
      <c r="BT199" t="s">
        <v>842</v>
      </c>
    </row>
    <row r="200" spans="68:72">
      <c r="BP200" t="s">
        <v>843</v>
      </c>
      <c r="BQ200" t="s">
        <v>54</v>
      </c>
      <c r="BR200" t="s">
        <v>843</v>
      </c>
      <c r="BT200" t="s">
        <v>844</v>
      </c>
    </row>
    <row r="201" spans="68:72">
      <c r="BP201" t="s">
        <v>845</v>
      </c>
      <c r="BQ201" t="s">
        <v>63</v>
      </c>
      <c r="BR201" t="s">
        <v>64</v>
      </c>
      <c r="BT201" t="s">
        <v>846</v>
      </c>
    </row>
    <row r="202" spans="68:72">
      <c r="BP202" t="s">
        <v>847</v>
      </c>
      <c r="BQ202" t="s">
        <v>71</v>
      </c>
      <c r="BR202" t="s">
        <v>847</v>
      </c>
      <c r="BT202" t="s">
        <v>848</v>
      </c>
    </row>
    <row r="203" spans="68:72">
      <c r="BP203" t="s">
        <v>849</v>
      </c>
      <c r="BQ203" t="s">
        <v>112</v>
      </c>
      <c r="BR203" t="s">
        <v>849</v>
      </c>
      <c r="BT203" t="s">
        <v>850</v>
      </c>
    </row>
    <row r="204" spans="68:72">
      <c r="BP204" t="s">
        <v>851</v>
      </c>
      <c r="BQ204" t="s">
        <v>841</v>
      </c>
      <c r="BR204" t="s">
        <v>64</v>
      </c>
      <c r="BT204" t="s">
        <v>852</v>
      </c>
    </row>
    <row r="205" spans="68:72">
      <c r="BP205" t="s">
        <v>853</v>
      </c>
      <c r="BQ205" t="s">
        <v>854</v>
      </c>
      <c r="BR205" t="s">
        <v>853</v>
      </c>
      <c r="BT205" t="s">
        <v>855</v>
      </c>
    </row>
    <row r="206" spans="68:72">
      <c r="BP206" t="s">
        <v>856</v>
      </c>
      <c r="BQ206" t="s">
        <v>54</v>
      </c>
      <c r="BR206" t="s">
        <v>856</v>
      </c>
      <c r="BT206" t="s">
        <v>857</v>
      </c>
    </row>
    <row r="207" spans="68:72">
      <c r="BP207" t="s">
        <v>858</v>
      </c>
      <c r="BQ207" t="s">
        <v>63</v>
      </c>
      <c r="BR207" t="s">
        <v>64</v>
      </c>
      <c r="BT207" t="s">
        <v>859</v>
      </c>
    </row>
    <row r="208" spans="68:72">
      <c r="BP208" t="s">
        <v>860</v>
      </c>
      <c r="BQ208" t="s">
        <v>71</v>
      </c>
      <c r="BR208" t="s">
        <v>860</v>
      </c>
      <c r="BT208" t="s">
        <v>861</v>
      </c>
    </row>
    <row r="209" spans="68:72">
      <c r="BP209" t="s">
        <v>862</v>
      </c>
      <c r="BQ209" t="s">
        <v>863</v>
      </c>
      <c r="BR209" t="s">
        <v>64</v>
      </c>
      <c r="BT209" t="s">
        <v>864</v>
      </c>
    </row>
    <row r="210" spans="68:72">
      <c r="BP210" t="s">
        <v>865</v>
      </c>
      <c r="BQ210" t="s">
        <v>112</v>
      </c>
      <c r="BR210" t="s">
        <v>865</v>
      </c>
      <c r="BT210" t="s">
        <v>866</v>
      </c>
    </row>
    <row r="211" spans="68:72">
      <c r="BP211" t="s">
        <v>867</v>
      </c>
      <c r="BQ211" t="s">
        <v>868</v>
      </c>
      <c r="BR211" t="s">
        <v>64</v>
      </c>
      <c r="BT211" t="s">
        <v>869</v>
      </c>
    </row>
    <row r="212" spans="68:72">
      <c r="BP212" t="s">
        <v>870</v>
      </c>
      <c r="BQ212" t="s">
        <v>871</v>
      </c>
      <c r="BR212" t="s">
        <v>870</v>
      </c>
      <c r="BT212" t="s">
        <v>872</v>
      </c>
    </row>
    <row r="213" spans="68:72">
      <c r="BP213" t="s">
        <v>873</v>
      </c>
      <c r="BQ213" t="s">
        <v>54</v>
      </c>
      <c r="BR213" t="s">
        <v>873</v>
      </c>
      <c r="BT213" t="s">
        <v>874</v>
      </c>
    </row>
    <row r="214" spans="68:72">
      <c r="BP214" t="s">
        <v>875</v>
      </c>
      <c r="BQ214" t="s">
        <v>63</v>
      </c>
      <c r="BR214" t="s">
        <v>64</v>
      </c>
      <c r="BT214" t="s">
        <v>876</v>
      </c>
    </row>
    <row r="215" spans="68:72">
      <c r="BP215" t="s">
        <v>877</v>
      </c>
      <c r="BQ215" t="s">
        <v>71</v>
      </c>
      <c r="BR215" t="s">
        <v>877</v>
      </c>
      <c r="BT215" t="s">
        <v>878</v>
      </c>
    </row>
    <row r="216" spans="68:72">
      <c r="BP216" t="s">
        <v>879</v>
      </c>
      <c r="BQ216" t="s">
        <v>880</v>
      </c>
      <c r="BR216" t="s">
        <v>64</v>
      </c>
      <c r="BT216" t="s">
        <v>881</v>
      </c>
    </row>
    <row r="217" spans="68:72">
      <c r="BP217" t="s">
        <v>882</v>
      </c>
      <c r="BQ217" t="s">
        <v>883</v>
      </c>
      <c r="BR217" t="s">
        <v>64</v>
      </c>
      <c r="BT217" t="s">
        <v>884</v>
      </c>
    </row>
    <row r="218" spans="68:72">
      <c r="BP218" t="s">
        <v>885</v>
      </c>
      <c r="BQ218" t="s">
        <v>348</v>
      </c>
      <c r="BR218" t="s">
        <v>64</v>
      </c>
      <c r="BT218" t="s">
        <v>886</v>
      </c>
    </row>
    <row r="219" spans="68:72">
      <c r="BP219" t="s">
        <v>887</v>
      </c>
      <c r="BQ219" t="s">
        <v>888</v>
      </c>
      <c r="BR219" t="s">
        <v>64</v>
      </c>
      <c r="BT219" t="s">
        <v>889</v>
      </c>
    </row>
    <row r="220" spans="68:72">
      <c r="BP220" t="s">
        <v>890</v>
      </c>
      <c r="BQ220" t="s">
        <v>891</v>
      </c>
      <c r="BR220" t="s">
        <v>64</v>
      </c>
      <c r="BT220" t="s">
        <v>892</v>
      </c>
    </row>
    <row r="221" spans="68:72">
      <c r="BP221" t="s">
        <v>893</v>
      </c>
      <c r="BQ221" t="s">
        <v>894</v>
      </c>
      <c r="BR221" t="s">
        <v>64</v>
      </c>
      <c r="BT221" t="s">
        <v>895</v>
      </c>
    </row>
    <row r="222" spans="68:72">
      <c r="BP222" t="s">
        <v>896</v>
      </c>
      <c r="BQ222" t="s">
        <v>897</v>
      </c>
      <c r="BR222" t="s">
        <v>64</v>
      </c>
      <c r="BT222" t="s">
        <v>898</v>
      </c>
    </row>
    <row r="223" spans="68:72">
      <c r="BP223" t="s">
        <v>899</v>
      </c>
      <c r="BQ223" t="s">
        <v>900</v>
      </c>
      <c r="BR223" t="s">
        <v>64</v>
      </c>
      <c r="BT223" t="s">
        <v>901</v>
      </c>
    </row>
    <row r="224" spans="68:72">
      <c r="BP224" t="s">
        <v>902</v>
      </c>
      <c r="BQ224" t="s">
        <v>903</v>
      </c>
      <c r="BR224" t="s">
        <v>64</v>
      </c>
      <c r="BT224" t="s">
        <v>904</v>
      </c>
    </row>
    <row r="225" spans="68:72">
      <c r="BP225" t="s">
        <v>905</v>
      </c>
      <c r="BQ225" t="s">
        <v>112</v>
      </c>
      <c r="BR225" t="s">
        <v>905</v>
      </c>
      <c r="BT225" t="s">
        <v>906</v>
      </c>
    </row>
    <row r="226" spans="68:72">
      <c r="BP226" t="s">
        <v>907</v>
      </c>
      <c r="BQ226" t="s">
        <v>908</v>
      </c>
      <c r="BR226" t="s">
        <v>64</v>
      </c>
      <c r="BT226" t="s">
        <v>909</v>
      </c>
    </row>
    <row r="227" spans="68:72">
      <c r="BP227" t="s">
        <v>910</v>
      </c>
      <c r="BQ227" t="s">
        <v>911</v>
      </c>
      <c r="BR227" t="s">
        <v>910</v>
      </c>
      <c r="BT227" t="s">
        <v>912</v>
      </c>
    </row>
    <row r="228" spans="68:72">
      <c r="BP228" t="s">
        <v>913</v>
      </c>
      <c r="BQ228" t="s">
        <v>54</v>
      </c>
      <c r="BR228" t="s">
        <v>913</v>
      </c>
      <c r="BT228" t="s">
        <v>914</v>
      </c>
    </row>
    <row r="229" spans="68:72">
      <c r="BP229" t="s">
        <v>915</v>
      </c>
      <c r="BQ229" t="s">
        <v>63</v>
      </c>
      <c r="BR229" t="s">
        <v>64</v>
      </c>
      <c r="BT229" t="s">
        <v>916</v>
      </c>
    </row>
    <row r="230" spans="68:72">
      <c r="BP230" t="s">
        <v>917</v>
      </c>
      <c r="BQ230" t="s">
        <v>71</v>
      </c>
      <c r="BR230" t="s">
        <v>917</v>
      </c>
      <c r="BT230" t="s">
        <v>918</v>
      </c>
    </row>
    <row r="231" spans="68:72">
      <c r="BP231" t="s">
        <v>919</v>
      </c>
      <c r="BQ231" t="s">
        <v>759</v>
      </c>
      <c r="BR231" t="s">
        <v>64</v>
      </c>
      <c r="BT231" t="s">
        <v>920</v>
      </c>
    </row>
    <row r="232" spans="68:72">
      <c r="BP232" t="s">
        <v>921</v>
      </c>
      <c r="BQ232" t="s">
        <v>112</v>
      </c>
      <c r="BR232" t="s">
        <v>921</v>
      </c>
      <c r="BT232" t="s">
        <v>922</v>
      </c>
    </row>
    <row r="233" spans="68:72">
      <c r="BP233" t="s">
        <v>923</v>
      </c>
      <c r="BQ233" t="s">
        <v>924</v>
      </c>
      <c r="BR233" t="s">
        <v>64</v>
      </c>
      <c r="BT233" t="s">
        <v>925</v>
      </c>
    </row>
    <row r="234" spans="68:72">
      <c r="BP234" t="s">
        <v>926</v>
      </c>
      <c r="BQ234" t="s">
        <v>927</v>
      </c>
      <c r="BR234" t="s">
        <v>926</v>
      </c>
      <c r="BT234" t="s">
        <v>928</v>
      </c>
    </row>
    <row r="235" spans="68:72">
      <c r="BP235" t="s">
        <v>929</v>
      </c>
      <c r="BQ235" t="s">
        <v>54</v>
      </c>
      <c r="BR235" t="s">
        <v>929</v>
      </c>
      <c r="BT235" t="s">
        <v>930</v>
      </c>
    </row>
    <row r="236" spans="68:72">
      <c r="BP236" t="s">
        <v>931</v>
      </c>
      <c r="BQ236" t="s">
        <v>63</v>
      </c>
      <c r="BR236" t="s">
        <v>64</v>
      </c>
      <c r="BT236" t="s">
        <v>932</v>
      </c>
    </row>
    <row r="237" spans="68:72">
      <c r="BP237" t="s">
        <v>933</v>
      </c>
      <c r="BQ237" t="s">
        <v>71</v>
      </c>
      <c r="BR237" t="s">
        <v>933</v>
      </c>
      <c r="BT237" t="s">
        <v>934</v>
      </c>
    </row>
    <row r="238" spans="68:72">
      <c r="BP238" t="s">
        <v>935</v>
      </c>
      <c r="BQ238" t="s">
        <v>936</v>
      </c>
      <c r="BR238" t="s">
        <v>64</v>
      </c>
      <c r="BT238" t="s">
        <v>937</v>
      </c>
    </row>
    <row r="239" spans="68:72">
      <c r="BP239" t="s">
        <v>938</v>
      </c>
      <c r="BQ239" t="s">
        <v>939</v>
      </c>
      <c r="BR239" t="s">
        <v>64</v>
      </c>
      <c r="BT239" t="s">
        <v>940</v>
      </c>
    </row>
    <row r="240" spans="68:72">
      <c r="BP240" t="s">
        <v>941</v>
      </c>
      <c r="BQ240" t="s">
        <v>942</v>
      </c>
      <c r="BR240" t="s">
        <v>941</v>
      </c>
      <c r="BT240" t="s">
        <v>943</v>
      </c>
    </row>
    <row r="241" spans="68:72">
      <c r="BP241" t="s">
        <v>944</v>
      </c>
      <c r="BQ241" t="s">
        <v>945</v>
      </c>
      <c r="BR241" t="s">
        <v>64</v>
      </c>
      <c r="BT241" t="s">
        <v>946</v>
      </c>
    </row>
    <row r="242" spans="68:72">
      <c r="BP242" t="s">
        <v>947</v>
      </c>
      <c r="BQ242" t="s">
        <v>942</v>
      </c>
      <c r="BR242" t="s">
        <v>64</v>
      </c>
      <c r="BT242" t="s">
        <v>948</v>
      </c>
    </row>
    <row r="243" spans="68:72">
      <c r="BP243" t="s">
        <v>949</v>
      </c>
      <c r="BQ243" t="s">
        <v>950</v>
      </c>
      <c r="BR243" t="s">
        <v>949</v>
      </c>
      <c r="BT243" t="s">
        <v>951</v>
      </c>
    </row>
    <row r="244" spans="68:72">
      <c r="BP244" t="s">
        <v>952</v>
      </c>
      <c r="BQ244" t="s">
        <v>953</v>
      </c>
      <c r="BR244" t="s">
        <v>952</v>
      </c>
      <c r="BT244" t="s">
        <v>954</v>
      </c>
    </row>
    <row r="245" spans="68:72">
      <c r="BP245" t="s">
        <v>955</v>
      </c>
      <c r="BQ245" t="s">
        <v>54</v>
      </c>
      <c r="BR245" t="s">
        <v>955</v>
      </c>
      <c r="BT245" t="s">
        <v>956</v>
      </c>
    </row>
    <row r="246" spans="68:72">
      <c r="BP246" t="s">
        <v>957</v>
      </c>
      <c r="BQ246" t="s">
        <v>63</v>
      </c>
      <c r="BR246" t="s">
        <v>957</v>
      </c>
      <c r="BT246" t="s">
        <v>958</v>
      </c>
    </row>
    <row r="247" spans="68:72">
      <c r="BP247" t="s">
        <v>959</v>
      </c>
      <c r="BQ247" t="s">
        <v>71</v>
      </c>
      <c r="BR247" t="s">
        <v>959</v>
      </c>
      <c r="BT247" t="s">
        <v>960</v>
      </c>
    </row>
    <row r="248" spans="68:72">
      <c r="BP248" t="s">
        <v>961</v>
      </c>
      <c r="BQ248" t="s">
        <v>759</v>
      </c>
      <c r="BR248" t="s">
        <v>961</v>
      </c>
      <c r="BT248" t="s">
        <v>962</v>
      </c>
    </row>
    <row r="249" spans="68:72">
      <c r="BP249" t="s">
        <v>963</v>
      </c>
      <c r="BQ249" t="s">
        <v>112</v>
      </c>
      <c r="BR249" t="s">
        <v>963</v>
      </c>
      <c r="BT249" t="s">
        <v>964</v>
      </c>
    </row>
    <row r="250" spans="68:72">
      <c r="BP250" t="s">
        <v>965</v>
      </c>
      <c r="BQ250" t="s">
        <v>966</v>
      </c>
      <c r="BR250" t="s">
        <v>965</v>
      </c>
      <c r="BT250" t="s">
        <v>967</v>
      </c>
    </row>
    <row r="251" spans="68:72">
      <c r="BP251" t="s">
        <v>968</v>
      </c>
      <c r="BQ251" t="s">
        <v>969</v>
      </c>
      <c r="BR251" t="s">
        <v>968</v>
      </c>
      <c r="BT251" t="s">
        <v>970</v>
      </c>
    </row>
    <row r="252" spans="68:72">
      <c r="BP252" t="s">
        <v>971</v>
      </c>
      <c r="BQ252" t="s">
        <v>972</v>
      </c>
      <c r="BR252" t="s">
        <v>971</v>
      </c>
      <c r="BT252" t="s">
        <v>973</v>
      </c>
    </row>
    <row r="253" spans="68:72">
      <c r="BP253" t="s">
        <v>974</v>
      </c>
      <c r="BQ253" t="s">
        <v>975</v>
      </c>
      <c r="BR253" t="s">
        <v>974</v>
      </c>
      <c r="BT253" t="s">
        <v>976</v>
      </c>
    </row>
    <row r="254" spans="68:72">
      <c r="BP254" t="s">
        <v>977</v>
      </c>
      <c r="BQ254" t="s">
        <v>978</v>
      </c>
      <c r="BR254" t="s">
        <v>977</v>
      </c>
      <c r="BT254" t="s">
        <v>979</v>
      </c>
    </row>
    <row r="255" spans="68:72">
      <c r="BP255" t="s">
        <v>980</v>
      </c>
      <c r="BQ255" t="s">
        <v>981</v>
      </c>
      <c r="BR255" t="s">
        <v>980</v>
      </c>
      <c r="BT255" t="s">
        <v>982</v>
      </c>
    </row>
    <row r="256" spans="68:72">
      <c r="BP256" t="s">
        <v>983</v>
      </c>
      <c r="BQ256" t="s">
        <v>978</v>
      </c>
      <c r="BR256" t="s">
        <v>983</v>
      </c>
      <c r="BT256" t="s">
        <v>984</v>
      </c>
    </row>
    <row r="257" spans="68:72">
      <c r="BP257" t="s">
        <v>985</v>
      </c>
      <c r="BQ257" t="s">
        <v>986</v>
      </c>
      <c r="BR257" t="s">
        <v>985</v>
      </c>
      <c r="BT257" t="s">
        <v>987</v>
      </c>
    </row>
    <row r="258" spans="68:72">
      <c r="BP258" t="s">
        <v>988</v>
      </c>
      <c r="BQ258" t="s">
        <v>989</v>
      </c>
      <c r="BR258" t="s">
        <v>988</v>
      </c>
      <c r="BT258" t="s">
        <v>990</v>
      </c>
    </row>
    <row r="259" spans="68:72">
      <c r="BP259" t="s">
        <v>991</v>
      </c>
      <c r="BQ259" t="s">
        <v>992</v>
      </c>
      <c r="BR259" t="s">
        <v>991</v>
      </c>
      <c r="BT259" t="s">
        <v>993</v>
      </c>
    </row>
    <row r="260" spans="68:72">
      <c r="BP260" t="s">
        <v>994</v>
      </c>
      <c r="BQ260" t="s">
        <v>995</v>
      </c>
      <c r="BR260" t="s">
        <v>994</v>
      </c>
      <c r="BT260" t="s">
        <v>996</v>
      </c>
    </row>
    <row r="261" spans="68:72">
      <c r="BP261" t="s">
        <v>997</v>
      </c>
      <c r="BQ261" t="s">
        <v>998</v>
      </c>
      <c r="BR261" t="s">
        <v>997</v>
      </c>
      <c r="BT261" t="s">
        <v>999</v>
      </c>
    </row>
    <row r="262" spans="68:72">
      <c r="BP262" t="s">
        <v>1000</v>
      </c>
      <c r="BQ262" t="s">
        <v>1001</v>
      </c>
      <c r="BR262" t="s">
        <v>1000</v>
      </c>
      <c r="BT262" t="s">
        <v>1002</v>
      </c>
    </row>
    <row r="263" spans="68:72">
      <c r="BP263" t="s">
        <v>1003</v>
      </c>
      <c r="BQ263" t="s">
        <v>1004</v>
      </c>
      <c r="BR263" t="s">
        <v>1003</v>
      </c>
      <c r="BT263" t="s">
        <v>1005</v>
      </c>
    </row>
    <row r="264" spans="68:72">
      <c r="BP264" t="s">
        <v>1006</v>
      </c>
      <c r="BQ264" t="s">
        <v>1007</v>
      </c>
      <c r="BR264" t="s">
        <v>1006</v>
      </c>
      <c r="BT264" t="s">
        <v>1008</v>
      </c>
    </row>
    <row r="265" spans="68:72">
      <c r="BP265" t="s">
        <v>1009</v>
      </c>
      <c r="BQ265" t="s">
        <v>1010</v>
      </c>
      <c r="BR265" t="s">
        <v>1009</v>
      </c>
      <c r="BT265" t="s">
        <v>1011</v>
      </c>
    </row>
    <row r="266" spans="68:72">
      <c r="BP266" t="s">
        <v>1012</v>
      </c>
      <c r="BQ266" t="s">
        <v>1013</v>
      </c>
      <c r="BR266" t="s">
        <v>1012</v>
      </c>
      <c r="BT266" t="s">
        <v>1014</v>
      </c>
    </row>
    <row r="267" spans="68:72">
      <c r="BP267" t="s">
        <v>1015</v>
      </c>
      <c r="BQ267" t="s">
        <v>1016</v>
      </c>
      <c r="BR267" t="s">
        <v>1015</v>
      </c>
      <c r="BT267" t="s">
        <v>1017</v>
      </c>
    </row>
    <row r="268" spans="68:72">
      <c r="BP268" t="s">
        <v>1018</v>
      </c>
      <c r="BQ268" t="s">
        <v>1019</v>
      </c>
      <c r="BR268" t="s">
        <v>1018</v>
      </c>
      <c r="BT268" t="s">
        <v>1020</v>
      </c>
    </row>
    <row r="269" spans="68:72">
      <c r="BP269" t="s">
        <v>1021</v>
      </c>
      <c r="BQ269" t="s">
        <v>1019</v>
      </c>
      <c r="BR269" t="s">
        <v>1021</v>
      </c>
      <c r="BT269" t="s">
        <v>1022</v>
      </c>
    </row>
    <row r="270" spans="68:72">
      <c r="BP270" t="s">
        <v>1023</v>
      </c>
      <c r="BQ270" t="s">
        <v>1024</v>
      </c>
      <c r="BR270" t="s">
        <v>1023</v>
      </c>
      <c r="BT270" t="s">
        <v>1025</v>
      </c>
    </row>
    <row r="271" spans="68:72">
      <c r="BP271" t="s">
        <v>1026</v>
      </c>
      <c r="BQ271" t="s">
        <v>1027</v>
      </c>
      <c r="BR271" t="s">
        <v>1026</v>
      </c>
      <c r="BT271" t="s">
        <v>1028</v>
      </c>
    </row>
    <row r="272" spans="68:72">
      <c r="BP272" t="s">
        <v>1029</v>
      </c>
      <c r="BQ272" t="s">
        <v>1030</v>
      </c>
      <c r="BR272" t="s">
        <v>1029</v>
      </c>
      <c r="BT272" t="s">
        <v>1031</v>
      </c>
    </row>
    <row r="273" spans="68:72">
      <c r="BP273" t="s">
        <v>1032</v>
      </c>
      <c r="BQ273" t="s">
        <v>1033</v>
      </c>
      <c r="BR273" t="s">
        <v>1032</v>
      </c>
      <c r="BT273" t="s">
        <v>1034</v>
      </c>
    </row>
    <row r="274" spans="68:72">
      <c r="BP274" t="s">
        <v>1035</v>
      </c>
      <c r="BQ274" t="s">
        <v>1036</v>
      </c>
      <c r="BR274" t="s">
        <v>1035</v>
      </c>
      <c r="BT274" t="s">
        <v>1037</v>
      </c>
    </row>
    <row r="275" spans="68:72">
      <c r="BP275" t="s">
        <v>1038</v>
      </c>
      <c r="BQ275" t="s">
        <v>1039</v>
      </c>
      <c r="BR275" t="s">
        <v>1038</v>
      </c>
      <c r="BT275" t="s">
        <v>1040</v>
      </c>
    </row>
    <row r="276" spans="68:72">
      <c r="BP276" t="s">
        <v>1041</v>
      </c>
      <c r="BQ276" t="s">
        <v>54</v>
      </c>
      <c r="BR276" t="s">
        <v>1041</v>
      </c>
      <c r="BT276" t="s">
        <v>1042</v>
      </c>
    </row>
    <row r="277" spans="68:72">
      <c r="BP277" t="s">
        <v>1043</v>
      </c>
      <c r="BQ277" t="s">
        <v>63</v>
      </c>
      <c r="BR277" t="s">
        <v>1043</v>
      </c>
      <c r="BT277" t="s">
        <v>1044</v>
      </c>
    </row>
    <row r="278" spans="68:72">
      <c r="BP278" t="s">
        <v>1045</v>
      </c>
      <c r="BQ278" t="s">
        <v>71</v>
      </c>
      <c r="BR278" t="s">
        <v>1045</v>
      </c>
      <c r="BT278" t="s">
        <v>1046</v>
      </c>
    </row>
    <row r="279" spans="68:72">
      <c r="BP279" t="s">
        <v>1047</v>
      </c>
      <c r="BQ279" t="s">
        <v>112</v>
      </c>
      <c r="BR279" t="s">
        <v>1047</v>
      </c>
      <c r="BT279" t="s">
        <v>1048</v>
      </c>
    </row>
    <row r="280" spans="68:72">
      <c r="BP280" t="s">
        <v>1049</v>
      </c>
      <c r="BQ280" t="s">
        <v>1050</v>
      </c>
      <c r="BR280" t="s">
        <v>1049</v>
      </c>
      <c r="BT280" t="s">
        <v>1051</v>
      </c>
    </row>
    <row r="281" spans="68:72">
      <c r="BP281" t="s">
        <v>1052</v>
      </c>
      <c r="BQ281" t="s">
        <v>1053</v>
      </c>
      <c r="BR281" t="s">
        <v>1052</v>
      </c>
      <c r="BT281" t="s">
        <v>1054</v>
      </c>
    </row>
    <row r="282" spans="68:72">
      <c r="BP282" t="s">
        <v>1055</v>
      </c>
      <c r="BQ282" t="s">
        <v>1053</v>
      </c>
      <c r="BR282" t="s">
        <v>1055</v>
      </c>
      <c r="BT282" t="s">
        <v>1056</v>
      </c>
    </row>
    <row r="283" spans="68:72">
      <c r="BP283" t="s">
        <v>1057</v>
      </c>
      <c r="BQ283" t="s">
        <v>1058</v>
      </c>
      <c r="BR283" t="s">
        <v>1057</v>
      </c>
      <c r="BT283" t="s">
        <v>1059</v>
      </c>
    </row>
    <row r="284" spans="68:72">
      <c r="BP284" t="s">
        <v>1060</v>
      </c>
      <c r="BQ284" t="s">
        <v>1061</v>
      </c>
      <c r="BR284" t="s">
        <v>1060</v>
      </c>
      <c r="BT284" t="s">
        <v>1062</v>
      </c>
    </row>
    <row r="285" spans="68:72">
      <c r="BP285" t="s">
        <v>1063</v>
      </c>
      <c r="BQ285" t="s">
        <v>1064</v>
      </c>
      <c r="BR285" t="s">
        <v>1063</v>
      </c>
      <c r="BT285" t="s">
        <v>1065</v>
      </c>
    </row>
    <row r="286" spans="68:72">
      <c r="BP286" t="s">
        <v>1066</v>
      </c>
      <c r="BQ286" t="s">
        <v>1067</v>
      </c>
      <c r="BR286" t="s">
        <v>1066</v>
      </c>
      <c r="BT286" t="s">
        <v>1068</v>
      </c>
    </row>
    <row r="287" spans="68:72">
      <c r="BP287" t="s">
        <v>1069</v>
      </c>
      <c r="BQ287" t="s">
        <v>1070</v>
      </c>
      <c r="BR287" t="s">
        <v>1069</v>
      </c>
      <c r="BT287" t="s">
        <v>1071</v>
      </c>
    </row>
    <row r="288" spans="68:72">
      <c r="BP288" t="s">
        <v>1072</v>
      </c>
      <c r="BQ288" t="s">
        <v>1073</v>
      </c>
      <c r="BR288" t="s">
        <v>1072</v>
      </c>
      <c r="BT288" t="s">
        <v>1074</v>
      </c>
    </row>
    <row r="289" spans="68:72">
      <c r="BP289" t="s">
        <v>1075</v>
      </c>
      <c r="BQ289" t="s">
        <v>1073</v>
      </c>
      <c r="BR289" t="s">
        <v>1075</v>
      </c>
      <c r="BT289" t="s">
        <v>1076</v>
      </c>
    </row>
    <row r="290" spans="68:72">
      <c r="BP290" t="s">
        <v>1077</v>
      </c>
      <c r="BQ290" t="s">
        <v>1078</v>
      </c>
      <c r="BR290" t="s">
        <v>1077</v>
      </c>
      <c r="BT290" t="s">
        <v>1079</v>
      </c>
    </row>
    <row r="291" spans="68:72">
      <c r="BP291" t="s">
        <v>1080</v>
      </c>
      <c r="BQ291" t="s">
        <v>1078</v>
      </c>
      <c r="BR291" t="s">
        <v>1080</v>
      </c>
      <c r="BT291" t="s">
        <v>1081</v>
      </c>
    </row>
    <row r="292" spans="68:72">
      <c r="BP292" t="s">
        <v>1082</v>
      </c>
      <c r="BQ292" t="s">
        <v>1083</v>
      </c>
      <c r="BR292" t="s">
        <v>1082</v>
      </c>
      <c r="BT292" t="s">
        <v>1084</v>
      </c>
    </row>
    <row r="293" spans="68:72">
      <c r="BP293" t="s">
        <v>1085</v>
      </c>
      <c r="BQ293" t="s">
        <v>1086</v>
      </c>
      <c r="BR293" t="s">
        <v>64</v>
      </c>
      <c r="BT293" t="s">
        <v>1087</v>
      </c>
    </row>
    <row r="294" spans="68:72">
      <c r="BP294" t="s">
        <v>1088</v>
      </c>
      <c r="BQ294" t="s">
        <v>1089</v>
      </c>
      <c r="BR294" t="s">
        <v>1088</v>
      </c>
      <c r="BT294" t="s">
        <v>1090</v>
      </c>
    </row>
    <row r="295" spans="68:72">
      <c r="BP295" t="s">
        <v>1091</v>
      </c>
      <c r="BQ295" t="s">
        <v>1092</v>
      </c>
      <c r="BR295" t="s">
        <v>64</v>
      </c>
      <c r="BT295" t="s">
        <v>1093</v>
      </c>
    </row>
    <row r="296" spans="68:72">
      <c r="BP296" t="s">
        <v>1094</v>
      </c>
      <c r="BQ296" t="s">
        <v>1095</v>
      </c>
      <c r="BR296" t="s">
        <v>1094</v>
      </c>
      <c r="BT296" t="s">
        <v>1096</v>
      </c>
    </row>
    <row r="297" spans="68:72">
      <c r="BP297" t="s">
        <v>1097</v>
      </c>
      <c r="BQ297" t="s">
        <v>1098</v>
      </c>
      <c r="BR297" t="s">
        <v>64</v>
      </c>
      <c r="BT297" t="s">
        <v>1099</v>
      </c>
    </row>
    <row r="298" spans="68:72">
      <c r="BP298" t="s">
        <v>1100</v>
      </c>
      <c r="BQ298" t="s">
        <v>1101</v>
      </c>
      <c r="BR298" t="s">
        <v>1100</v>
      </c>
      <c r="BT298" t="s">
        <v>1102</v>
      </c>
    </row>
    <row r="299" spans="68:72">
      <c r="BP299" t="s">
        <v>1103</v>
      </c>
      <c r="BQ299" t="s">
        <v>1104</v>
      </c>
      <c r="BR299" t="s">
        <v>1103</v>
      </c>
      <c r="BT299" t="s">
        <v>1105</v>
      </c>
    </row>
    <row r="300" spans="68:72">
      <c r="BP300" t="s">
        <v>1106</v>
      </c>
      <c r="BQ300" t="s">
        <v>1107</v>
      </c>
      <c r="BR300" t="s">
        <v>1106</v>
      </c>
      <c r="BT300" t="s">
        <v>1108</v>
      </c>
    </row>
    <row r="301" spans="68:72">
      <c r="BP301" t="s">
        <v>1109</v>
      </c>
      <c r="BQ301" t="s">
        <v>1107</v>
      </c>
      <c r="BR301" t="s">
        <v>1109</v>
      </c>
      <c r="BT301" t="s">
        <v>1110</v>
      </c>
    </row>
    <row r="302" spans="68:72">
      <c r="BP302" t="s">
        <v>1111</v>
      </c>
      <c r="BQ302" t="s">
        <v>1112</v>
      </c>
      <c r="BR302" t="s">
        <v>1111</v>
      </c>
      <c r="BT302" t="s">
        <v>1113</v>
      </c>
    </row>
    <row r="303" spans="68:72">
      <c r="BP303" t="s">
        <v>1114</v>
      </c>
      <c r="BQ303" t="s">
        <v>1115</v>
      </c>
      <c r="BR303" t="s">
        <v>1114</v>
      </c>
      <c r="BT303" t="s">
        <v>1116</v>
      </c>
    </row>
    <row r="304" spans="68:72">
      <c r="BP304" t="s">
        <v>1117</v>
      </c>
      <c r="BQ304" t="s">
        <v>1115</v>
      </c>
      <c r="BR304" t="s">
        <v>64</v>
      </c>
      <c r="BT304" t="s">
        <v>1118</v>
      </c>
    </row>
    <row r="305" spans="68:72">
      <c r="BP305" t="s">
        <v>1119</v>
      </c>
      <c r="BQ305" t="s">
        <v>1120</v>
      </c>
      <c r="BR305" t="s">
        <v>64</v>
      </c>
      <c r="BT305" t="s">
        <v>1121</v>
      </c>
    </row>
    <row r="306" spans="68:72">
      <c r="BP306" t="s">
        <v>1122</v>
      </c>
      <c r="BQ306" t="s">
        <v>1123</v>
      </c>
      <c r="BR306" t="s">
        <v>1122</v>
      </c>
      <c r="BT306" t="s">
        <v>1124</v>
      </c>
    </row>
    <row r="307" spans="68:72">
      <c r="BP307" t="s">
        <v>1125</v>
      </c>
      <c r="BQ307" t="s">
        <v>54</v>
      </c>
      <c r="BR307" t="s">
        <v>1125</v>
      </c>
      <c r="BT307" t="s">
        <v>1126</v>
      </c>
    </row>
    <row r="308" spans="68:72">
      <c r="BP308" t="s">
        <v>1127</v>
      </c>
      <c r="BQ308" t="s">
        <v>63</v>
      </c>
      <c r="BR308" t="s">
        <v>64</v>
      </c>
      <c r="BT308" t="s">
        <v>1128</v>
      </c>
    </row>
    <row r="309" spans="68:72">
      <c r="BP309" t="s">
        <v>1129</v>
      </c>
      <c r="BQ309" t="s">
        <v>71</v>
      </c>
      <c r="BR309" t="s">
        <v>1129</v>
      </c>
      <c r="BT309" t="s">
        <v>1130</v>
      </c>
    </row>
    <row r="310" spans="68:72">
      <c r="BP310" t="s">
        <v>1131</v>
      </c>
      <c r="BQ310" t="s">
        <v>348</v>
      </c>
      <c r="BR310" t="s">
        <v>64</v>
      </c>
      <c r="BT310" t="s">
        <v>1132</v>
      </c>
    </row>
    <row r="311" spans="68:72">
      <c r="BP311" t="s">
        <v>1133</v>
      </c>
      <c r="BQ311" t="s">
        <v>1134</v>
      </c>
      <c r="BR311" t="s">
        <v>64</v>
      </c>
      <c r="BT311" t="s">
        <v>1135</v>
      </c>
    </row>
    <row r="312" spans="68:72">
      <c r="BP312" t="s">
        <v>1136</v>
      </c>
      <c r="BQ312" t="s">
        <v>1137</v>
      </c>
      <c r="BR312" t="s">
        <v>64</v>
      </c>
      <c r="BT312" t="s">
        <v>1138</v>
      </c>
    </row>
    <row r="313" spans="68:72">
      <c r="BP313" t="s">
        <v>1139</v>
      </c>
      <c r="BQ313" t="s">
        <v>1140</v>
      </c>
      <c r="BR313" t="s">
        <v>64</v>
      </c>
      <c r="BT313" t="s">
        <v>1141</v>
      </c>
    </row>
    <row r="314" spans="68:72">
      <c r="BP314" t="s">
        <v>1142</v>
      </c>
      <c r="BQ314" t="s">
        <v>1143</v>
      </c>
      <c r="BR314" t="s">
        <v>64</v>
      </c>
      <c r="BT314" t="s">
        <v>1144</v>
      </c>
    </row>
    <row r="315" spans="68:72">
      <c r="BP315" t="s">
        <v>1145</v>
      </c>
      <c r="BQ315" t="s">
        <v>112</v>
      </c>
      <c r="BR315" t="s">
        <v>1145</v>
      </c>
      <c r="BT315" t="s">
        <v>1146</v>
      </c>
    </row>
    <row r="316" spans="68:72">
      <c r="BP316" t="s">
        <v>1147</v>
      </c>
      <c r="BQ316" t="s">
        <v>1148</v>
      </c>
      <c r="BR316" t="s">
        <v>64</v>
      </c>
      <c r="BT316" t="s">
        <v>1149</v>
      </c>
    </row>
    <row r="317" spans="68:72">
      <c r="BP317" t="s">
        <v>1150</v>
      </c>
      <c r="BQ317" t="s">
        <v>1151</v>
      </c>
      <c r="BR317" t="s">
        <v>1150</v>
      </c>
      <c r="BT317" t="s">
        <v>1152</v>
      </c>
    </row>
    <row r="318" spans="68:72">
      <c r="BP318" t="s">
        <v>1153</v>
      </c>
      <c r="BQ318" t="s">
        <v>54</v>
      </c>
      <c r="BR318" t="s">
        <v>1153</v>
      </c>
      <c r="BT318" t="s">
        <v>1154</v>
      </c>
    </row>
    <row r="319" spans="68:72">
      <c r="BP319" t="s">
        <v>1155</v>
      </c>
      <c r="BQ319" t="s">
        <v>63</v>
      </c>
      <c r="BR319" t="s">
        <v>1155</v>
      </c>
      <c r="BT319" t="s">
        <v>1156</v>
      </c>
    </row>
    <row r="320" spans="68:72">
      <c r="BP320" t="s">
        <v>1157</v>
      </c>
      <c r="BQ320" t="s">
        <v>71</v>
      </c>
      <c r="BR320" t="s">
        <v>1157</v>
      </c>
      <c r="BT320" t="s">
        <v>1158</v>
      </c>
    </row>
    <row r="321" spans="68:72">
      <c r="BP321" t="s">
        <v>1159</v>
      </c>
      <c r="BQ321" t="s">
        <v>1160</v>
      </c>
      <c r="BR321" t="s">
        <v>1159</v>
      </c>
      <c r="BT321" t="s">
        <v>1161</v>
      </c>
    </row>
    <row r="322" spans="68:72">
      <c r="BP322" t="s">
        <v>1162</v>
      </c>
      <c r="BQ322" t="s">
        <v>112</v>
      </c>
      <c r="BR322" t="s">
        <v>1162</v>
      </c>
      <c r="BT322" t="s">
        <v>1163</v>
      </c>
    </row>
    <row r="323" spans="68:72">
      <c r="BP323" t="s">
        <v>1164</v>
      </c>
      <c r="BQ323" t="s">
        <v>1165</v>
      </c>
      <c r="BR323" t="s">
        <v>1164</v>
      </c>
      <c r="BT323" t="s">
        <v>1166</v>
      </c>
    </row>
    <row r="324" spans="68:72">
      <c r="BP324" t="s">
        <v>1167</v>
      </c>
      <c r="BQ324" t="s">
        <v>1168</v>
      </c>
      <c r="BR324" t="s">
        <v>1167</v>
      </c>
      <c r="BT324" t="s">
        <v>1169</v>
      </c>
    </row>
    <row r="325" spans="68:72">
      <c r="BP325" t="s">
        <v>1170</v>
      </c>
      <c r="BQ325" t="s">
        <v>54</v>
      </c>
      <c r="BR325" t="s">
        <v>1170</v>
      </c>
      <c r="BT325" t="s">
        <v>1171</v>
      </c>
    </row>
    <row r="326" spans="68:72">
      <c r="BP326" t="s">
        <v>1172</v>
      </c>
      <c r="BQ326" t="s">
        <v>63</v>
      </c>
      <c r="BR326" t="s">
        <v>1172</v>
      </c>
      <c r="BT326" t="s">
        <v>1173</v>
      </c>
    </row>
    <row r="327" spans="68:72">
      <c r="BP327" t="s">
        <v>1174</v>
      </c>
      <c r="BQ327" t="s">
        <v>71</v>
      </c>
      <c r="BR327" t="s">
        <v>1174</v>
      </c>
      <c r="BT327" t="s">
        <v>1175</v>
      </c>
    </row>
    <row r="328" spans="68:72">
      <c r="BP328" t="s">
        <v>1176</v>
      </c>
      <c r="BQ328" t="s">
        <v>1177</v>
      </c>
      <c r="BR328" t="s">
        <v>1176</v>
      </c>
      <c r="BT328" t="s">
        <v>1178</v>
      </c>
    </row>
    <row r="329" spans="68:72">
      <c r="BP329" t="s">
        <v>1179</v>
      </c>
      <c r="BQ329" t="s">
        <v>1180</v>
      </c>
      <c r="BR329" t="s">
        <v>1179</v>
      </c>
      <c r="BT329" t="s">
        <v>1181</v>
      </c>
    </row>
    <row r="330" spans="68:72">
      <c r="BP330" t="s">
        <v>1182</v>
      </c>
      <c r="BQ330" t="s">
        <v>112</v>
      </c>
      <c r="BR330" t="s">
        <v>1182</v>
      </c>
      <c r="BT330" t="s">
        <v>1183</v>
      </c>
    </row>
    <row r="331" spans="68:72">
      <c r="BP331" t="s">
        <v>1184</v>
      </c>
      <c r="BQ331" t="s">
        <v>1185</v>
      </c>
      <c r="BR331" t="s">
        <v>1184</v>
      </c>
      <c r="BT331" t="s">
        <v>1186</v>
      </c>
    </row>
    <row r="332" spans="68:72">
      <c r="BP332" t="s">
        <v>1187</v>
      </c>
      <c r="BQ332" t="s">
        <v>1188</v>
      </c>
      <c r="BR332" t="s">
        <v>1187</v>
      </c>
      <c r="BT332" t="s">
        <v>1189</v>
      </c>
    </row>
    <row r="333" spans="68:72">
      <c r="BP333" t="s">
        <v>1190</v>
      </c>
      <c r="BQ333" t="s">
        <v>54</v>
      </c>
      <c r="BR333" t="s">
        <v>1190</v>
      </c>
      <c r="BT333" t="s">
        <v>1191</v>
      </c>
    </row>
    <row r="334" spans="68:72">
      <c r="BP334" t="s">
        <v>1192</v>
      </c>
      <c r="BQ334" t="s">
        <v>63</v>
      </c>
      <c r="BR334" t="s">
        <v>1192</v>
      </c>
      <c r="BT334" t="s">
        <v>1193</v>
      </c>
    </row>
    <row r="335" spans="68:72">
      <c r="BP335" t="s">
        <v>1194</v>
      </c>
      <c r="BQ335" t="s">
        <v>71</v>
      </c>
      <c r="BR335" t="s">
        <v>1194</v>
      </c>
      <c r="BT335" t="s">
        <v>1195</v>
      </c>
    </row>
    <row r="336" spans="68:72">
      <c r="BP336" t="s">
        <v>1196</v>
      </c>
      <c r="BQ336" t="s">
        <v>1197</v>
      </c>
      <c r="BR336" t="s">
        <v>1196</v>
      </c>
      <c r="BT336" t="s">
        <v>1198</v>
      </c>
    </row>
    <row r="337" spans="68:72">
      <c r="BP337" t="s">
        <v>1199</v>
      </c>
      <c r="BQ337" t="s">
        <v>1200</v>
      </c>
      <c r="BR337" t="s">
        <v>1199</v>
      </c>
      <c r="BT337" t="s">
        <v>1201</v>
      </c>
    </row>
    <row r="338" spans="68:72">
      <c r="BP338" t="s">
        <v>1202</v>
      </c>
      <c r="BQ338" t="s">
        <v>1203</v>
      </c>
      <c r="BR338" t="s">
        <v>1202</v>
      </c>
      <c r="BT338" t="s">
        <v>1204</v>
      </c>
    </row>
    <row r="339" spans="68:72">
      <c r="BP339" t="s">
        <v>1205</v>
      </c>
      <c r="BQ339" t="s">
        <v>112</v>
      </c>
      <c r="BR339" t="s">
        <v>1205</v>
      </c>
      <c r="BT339" t="s">
        <v>1206</v>
      </c>
    </row>
    <row r="340" spans="68:72">
      <c r="BP340" t="s">
        <v>1207</v>
      </c>
      <c r="BQ340" t="s">
        <v>1208</v>
      </c>
      <c r="BR340" t="s">
        <v>1207</v>
      </c>
      <c r="BT340" t="s">
        <v>1209</v>
      </c>
    </row>
    <row r="341" spans="68:72">
      <c r="BP341" t="s">
        <v>1210</v>
      </c>
      <c r="BQ341" t="s">
        <v>1211</v>
      </c>
      <c r="BR341" t="s">
        <v>1210</v>
      </c>
      <c r="BT341" t="s">
        <v>1212</v>
      </c>
    </row>
    <row r="342" spans="68:72">
      <c r="BP342" t="s">
        <v>1213</v>
      </c>
      <c r="BQ342" t="s">
        <v>54</v>
      </c>
      <c r="BR342" t="s">
        <v>1213</v>
      </c>
      <c r="BT342" t="s">
        <v>1214</v>
      </c>
    </row>
    <row r="343" spans="68:72">
      <c r="BP343" t="s">
        <v>1215</v>
      </c>
      <c r="BQ343" t="s">
        <v>63</v>
      </c>
      <c r="BR343" t="s">
        <v>64</v>
      </c>
      <c r="BT343" t="s">
        <v>1216</v>
      </c>
    </row>
    <row r="344" spans="68:72">
      <c r="BP344" t="s">
        <v>1217</v>
      </c>
      <c r="BQ344" t="s">
        <v>71</v>
      </c>
      <c r="BR344" t="s">
        <v>1217</v>
      </c>
      <c r="BT344" t="s">
        <v>1218</v>
      </c>
    </row>
    <row r="345" spans="68:72">
      <c r="BP345" t="s">
        <v>1219</v>
      </c>
      <c r="BQ345" t="s">
        <v>1220</v>
      </c>
      <c r="BR345" t="s">
        <v>64</v>
      </c>
      <c r="BT345" t="s">
        <v>1221</v>
      </c>
    </row>
    <row r="346" spans="68:72">
      <c r="BP346" t="s">
        <v>1222</v>
      </c>
      <c r="BQ346" t="s">
        <v>1223</v>
      </c>
      <c r="BR346" t="s">
        <v>64</v>
      </c>
      <c r="BT346" t="s">
        <v>1224</v>
      </c>
    </row>
    <row r="347" spans="68:72">
      <c r="BP347" t="s">
        <v>1225</v>
      </c>
      <c r="BQ347" t="s">
        <v>1226</v>
      </c>
      <c r="BR347" t="s">
        <v>64</v>
      </c>
      <c r="BT347" t="s">
        <v>1227</v>
      </c>
    </row>
    <row r="348" spans="68:72">
      <c r="BP348" t="s">
        <v>1228</v>
      </c>
      <c r="BQ348" t="s">
        <v>1229</v>
      </c>
      <c r="BR348" t="s">
        <v>64</v>
      </c>
      <c r="BT348" t="s">
        <v>1230</v>
      </c>
    </row>
    <row r="349" spans="68:72">
      <c r="BP349" t="s">
        <v>1231</v>
      </c>
      <c r="BQ349" t="s">
        <v>1232</v>
      </c>
      <c r="BR349" t="s">
        <v>64</v>
      </c>
      <c r="BT349" t="s">
        <v>1233</v>
      </c>
    </row>
    <row r="350" spans="68:72">
      <c r="BP350" t="s">
        <v>1234</v>
      </c>
      <c r="BQ350" t="s">
        <v>1235</v>
      </c>
      <c r="BR350" t="s">
        <v>64</v>
      </c>
      <c r="BT350" t="s">
        <v>1236</v>
      </c>
    </row>
    <row r="351" spans="68:72">
      <c r="BP351" t="s">
        <v>1237</v>
      </c>
      <c r="BQ351" t="s">
        <v>1238</v>
      </c>
      <c r="BR351" t="s">
        <v>64</v>
      </c>
      <c r="BT351" t="s">
        <v>1239</v>
      </c>
    </row>
    <row r="352" spans="68:72">
      <c r="BP352" t="s">
        <v>1240</v>
      </c>
      <c r="BQ352" t="s">
        <v>348</v>
      </c>
      <c r="BR352" t="s">
        <v>64</v>
      </c>
      <c r="BT352" t="s">
        <v>1241</v>
      </c>
    </row>
    <row r="353" spans="68:72">
      <c r="BP353" t="s">
        <v>1242</v>
      </c>
      <c r="BQ353" t="s">
        <v>112</v>
      </c>
      <c r="BR353" t="s">
        <v>1242</v>
      </c>
      <c r="BT353" t="s">
        <v>1243</v>
      </c>
    </row>
    <row r="354" spans="68:72">
      <c r="BP354" t="s">
        <v>1244</v>
      </c>
      <c r="BQ354" t="s">
        <v>1245</v>
      </c>
      <c r="BR354" t="s">
        <v>64</v>
      </c>
      <c r="BT354" t="s">
        <v>1246</v>
      </c>
    </row>
    <row r="355" spans="68:72">
      <c r="BP355" t="s">
        <v>1247</v>
      </c>
      <c r="BQ355" t="s">
        <v>1248</v>
      </c>
      <c r="BR355" t="s">
        <v>1247</v>
      </c>
      <c r="BT355" t="s">
        <v>1249</v>
      </c>
    </row>
    <row r="356" spans="68:72">
      <c r="BP356" t="s">
        <v>1250</v>
      </c>
      <c r="BQ356" t="s">
        <v>54</v>
      </c>
      <c r="BR356" t="s">
        <v>1250</v>
      </c>
      <c r="BT356" t="s">
        <v>1251</v>
      </c>
    </row>
    <row r="357" spans="68:72">
      <c r="BP357" t="s">
        <v>1252</v>
      </c>
      <c r="BQ357" t="s">
        <v>63</v>
      </c>
      <c r="BR357" t="s">
        <v>1252</v>
      </c>
      <c r="BT357" t="s">
        <v>1253</v>
      </c>
    </row>
    <row r="358" spans="68:72">
      <c r="BP358" t="s">
        <v>1254</v>
      </c>
      <c r="BQ358" t="s">
        <v>71</v>
      </c>
      <c r="BR358" t="s">
        <v>1254</v>
      </c>
      <c r="BT358" t="s">
        <v>1255</v>
      </c>
    </row>
    <row r="359" spans="68:72">
      <c r="BP359" t="s">
        <v>1256</v>
      </c>
      <c r="BQ359" t="s">
        <v>1257</v>
      </c>
      <c r="BR359" t="s">
        <v>1256</v>
      </c>
      <c r="BT359" t="s">
        <v>1258</v>
      </c>
    </row>
    <row r="360" spans="68:72">
      <c r="BP360" t="s">
        <v>1259</v>
      </c>
      <c r="BQ360" t="s">
        <v>1260</v>
      </c>
      <c r="BR360" t="s">
        <v>1259</v>
      </c>
      <c r="BT360" t="s">
        <v>1261</v>
      </c>
    </row>
    <row r="361" spans="68:72">
      <c r="BP361" t="s">
        <v>1262</v>
      </c>
      <c r="BQ361" t="s">
        <v>1263</v>
      </c>
      <c r="BR361" t="s">
        <v>1262</v>
      </c>
      <c r="BT361" t="s">
        <v>1264</v>
      </c>
    </row>
    <row r="362" spans="68:72">
      <c r="BP362" t="s">
        <v>1265</v>
      </c>
      <c r="BQ362" t="s">
        <v>348</v>
      </c>
      <c r="BR362" t="s">
        <v>1265</v>
      </c>
      <c r="BT362" t="s">
        <v>1266</v>
      </c>
    </row>
    <row r="363" spans="68:72">
      <c r="BP363" t="s">
        <v>1267</v>
      </c>
      <c r="BQ363" t="s">
        <v>112</v>
      </c>
      <c r="BR363" t="s">
        <v>1267</v>
      </c>
      <c r="BT363" t="s">
        <v>1268</v>
      </c>
    </row>
    <row r="364" spans="68:72">
      <c r="BP364" t="s">
        <v>1269</v>
      </c>
      <c r="BQ364" t="s">
        <v>1270</v>
      </c>
      <c r="BR364" t="s">
        <v>1269</v>
      </c>
      <c r="BT364" t="s">
        <v>1271</v>
      </c>
    </row>
    <row r="365" spans="68:72">
      <c r="BP365" t="s">
        <v>1272</v>
      </c>
      <c r="BQ365" t="s">
        <v>1273</v>
      </c>
      <c r="BR365" t="s">
        <v>1272</v>
      </c>
      <c r="BT365" t="s">
        <v>1274</v>
      </c>
    </row>
    <row r="366" spans="68:72">
      <c r="BP366" t="s">
        <v>1275</v>
      </c>
      <c r="BQ366" t="s">
        <v>54</v>
      </c>
      <c r="BR366" t="s">
        <v>1275</v>
      </c>
      <c r="BT366" t="s">
        <v>1276</v>
      </c>
    </row>
    <row r="367" spans="68:72">
      <c r="BP367" t="s">
        <v>1277</v>
      </c>
      <c r="BQ367" t="s">
        <v>63</v>
      </c>
      <c r="BR367" t="s">
        <v>64</v>
      </c>
      <c r="BT367" t="s">
        <v>1278</v>
      </c>
    </row>
    <row r="368" spans="68:72">
      <c r="BP368" t="s">
        <v>1279</v>
      </c>
      <c r="BQ368" t="s">
        <v>71</v>
      </c>
      <c r="BR368" t="s">
        <v>1279</v>
      </c>
      <c r="BT368" t="s">
        <v>1280</v>
      </c>
    </row>
    <row r="369" spans="68:72">
      <c r="BP369" t="s">
        <v>1281</v>
      </c>
      <c r="BQ369" t="s">
        <v>1282</v>
      </c>
      <c r="BR369" t="s">
        <v>64</v>
      </c>
      <c r="BT369" t="s">
        <v>1283</v>
      </c>
    </row>
    <row r="370" spans="68:72">
      <c r="BP370" t="s">
        <v>1284</v>
      </c>
      <c r="BQ370" t="s">
        <v>1285</v>
      </c>
      <c r="BR370" t="s">
        <v>64</v>
      </c>
      <c r="BT370" t="s">
        <v>1286</v>
      </c>
    </row>
    <row r="371" spans="68:72">
      <c r="BP371" t="s">
        <v>1287</v>
      </c>
      <c r="BQ371" t="s">
        <v>1288</v>
      </c>
      <c r="BR371" t="s">
        <v>64</v>
      </c>
      <c r="BT371" t="s">
        <v>1289</v>
      </c>
    </row>
    <row r="372" spans="68:72">
      <c r="BP372" t="s">
        <v>1290</v>
      </c>
      <c r="BQ372" t="s">
        <v>348</v>
      </c>
      <c r="BR372" t="s">
        <v>64</v>
      </c>
      <c r="BT372" t="s">
        <v>1291</v>
      </c>
    </row>
    <row r="373" spans="68:72">
      <c r="BP373" t="s">
        <v>1292</v>
      </c>
      <c r="BQ373" t="s">
        <v>112</v>
      </c>
      <c r="BR373" t="s">
        <v>1292</v>
      </c>
      <c r="BT373" t="s">
        <v>1293</v>
      </c>
    </row>
    <row r="374" spans="68:72">
      <c r="BP374" t="s">
        <v>1294</v>
      </c>
      <c r="BQ374" t="s">
        <v>1295</v>
      </c>
      <c r="BR374" t="s">
        <v>64</v>
      </c>
      <c r="BT374" t="s">
        <v>1296</v>
      </c>
    </row>
    <row r="375" spans="68:72">
      <c r="BP375" t="s">
        <v>1297</v>
      </c>
      <c r="BQ375" t="s">
        <v>1298</v>
      </c>
      <c r="BR375" t="s">
        <v>1297</v>
      </c>
      <c r="BT375" t="s">
        <v>1299</v>
      </c>
    </row>
    <row r="376" spans="68:72">
      <c r="BP376" t="s">
        <v>1300</v>
      </c>
      <c r="BQ376" t="s">
        <v>54</v>
      </c>
      <c r="BR376" t="s">
        <v>1300</v>
      </c>
      <c r="BT376" t="s">
        <v>1301</v>
      </c>
    </row>
    <row r="377" spans="68:72">
      <c r="BP377" t="s">
        <v>1302</v>
      </c>
      <c r="BQ377" t="s">
        <v>63</v>
      </c>
      <c r="BR377" t="s">
        <v>1302</v>
      </c>
      <c r="BT377" t="s">
        <v>1303</v>
      </c>
    </row>
    <row r="378" spans="68:72">
      <c r="BP378" t="s">
        <v>1304</v>
      </c>
      <c r="BQ378" t="s">
        <v>71</v>
      </c>
      <c r="BR378" t="s">
        <v>1304</v>
      </c>
      <c r="BT378" t="s">
        <v>1305</v>
      </c>
    </row>
    <row r="379" spans="68:72">
      <c r="BP379" t="s">
        <v>1306</v>
      </c>
      <c r="BQ379" t="s">
        <v>1307</v>
      </c>
      <c r="BR379" t="s">
        <v>1306</v>
      </c>
      <c r="BT379" t="s">
        <v>1308</v>
      </c>
    </row>
    <row r="380" spans="68:72">
      <c r="BP380" t="s">
        <v>1309</v>
      </c>
      <c r="BQ380" t="s">
        <v>1310</v>
      </c>
      <c r="BR380" t="s">
        <v>1309</v>
      </c>
      <c r="BT380" t="s">
        <v>1311</v>
      </c>
    </row>
    <row r="381" spans="68:72">
      <c r="BP381" t="s">
        <v>1312</v>
      </c>
      <c r="BQ381" t="s">
        <v>112</v>
      </c>
      <c r="BR381" t="s">
        <v>1312</v>
      </c>
      <c r="BT381" t="s">
        <v>1313</v>
      </c>
    </row>
    <row r="382" spans="68:72">
      <c r="BP382" t="s">
        <v>1314</v>
      </c>
      <c r="BQ382" t="s">
        <v>1315</v>
      </c>
      <c r="BR382" t="s">
        <v>1314</v>
      </c>
      <c r="BT382" t="s">
        <v>1316</v>
      </c>
    </row>
    <row r="383" spans="68:72">
      <c r="BP383" t="s">
        <v>1317</v>
      </c>
      <c r="BQ383" t="s">
        <v>1318</v>
      </c>
      <c r="BR383" t="s">
        <v>1317</v>
      </c>
      <c r="BT383" t="s">
        <v>1319</v>
      </c>
    </row>
    <row r="384" spans="68:72">
      <c r="BP384" t="s">
        <v>1320</v>
      </c>
      <c r="BQ384" t="s">
        <v>54</v>
      </c>
      <c r="BR384" t="s">
        <v>1320</v>
      </c>
      <c r="BT384" t="s">
        <v>1321</v>
      </c>
    </row>
    <row r="385" spans="68:72">
      <c r="BP385" t="s">
        <v>1322</v>
      </c>
      <c r="BQ385" t="s">
        <v>63</v>
      </c>
      <c r="BR385" t="s">
        <v>1322</v>
      </c>
      <c r="BT385" t="s">
        <v>1323</v>
      </c>
    </row>
    <row r="386" spans="68:72">
      <c r="BP386" t="s">
        <v>1324</v>
      </c>
      <c r="BQ386" t="s">
        <v>348</v>
      </c>
      <c r="BR386" t="s">
        <v>1324</v>
      </c>
      <c r="BT386" t="s">
        <v>1325</v>
      </c>
    </row>
    <row r="387" spans="68:72">
      <c r="BP387" t="s">
        <v>1326</v>
      </c>
      <c r="BQ387" t="s">
        <v>1327</v>
      </c>
      <c r="BR387" t="s">
        <v>1326</v>
      </c>
      <c r="BT387" t="s">
        <v>1328</v>
      </c>
    </row>
    <row r="388" spans="68:72">
      <c r="BP388" t="s">
        <v>1329</v>
      </c>
      <c r="BQ388" t="s">
        <v>1330</v>
      </c>
      <c r="BR388" t="s">
        <v>1329</v>
      </c>
      <c r="BT388" t="s">
        <v>1331</v>
      </c>
    </row>
    <row r="389" spans="68:72">
      <c r="BP389" t="s">
        <v>1332</v>
      </c>
      <c r="BQ389" t="s">
        <v>1333</v>
      </c>
      <c r="BR389" t="s">
        <v>1332</v>
      </c>
      <c r="BT389" t="s">
        <v>1334</v>
      </c>
    </row>
    <row r="390" spans="68:72">
      <c r="BP390" t="s">
        <v>1335</v>
      </c>
      <c r="BQ390" t="s">
        <v>1336</v>
      </c>
      <c r="BR390" t="s">
        <v>64</v>
      </c>
      <c r="BT390" t="s">
        <v>1337</v>
      </c>
    </row>
    <row r="391" spans="68:72">
      <c r="BP391" t="s">
        <v>1338</v>
      </c>
      <c r="BQ391" t="s">
        <v>1333</v>
      </c>
      <c r="BR391" t="s">
        <v>64</v>
      </c>
      <c r="BT391" t="s">
        <v>1339</v>
      </c>
    </row>
    <row r="392" spans="68:72">
      <c r="BP392" t="s">
        <v>1340</v>
      </c>
      <c r="BQ392" t="s">
        <v>1341</v>
      </c>
      <c r="BR392" t="s">
        <v>1340</v>
      </c>
      <c r="BT392" t="s">
        <v>1342</v>
      </c>
    </row>
    <row r="393" spans="68:72">
      <c r="BP393" t="s">
        <v>1343</v>
      </c>
      <c r="BQ393" t="s">
        <v>1344</v>
      </c>
      <c r="BR393" t="s">
        <v>1343</v>
      </c>
      <c r="BT393" t="s">
        <v>1345</v>
      </c>
    </row>
    <row r="394" spans="68:72">
      <c r="BP394" t="s">
        <v>1346</v>
      </c>
      <c r="BQ394" t="s">
        <v>54</v>
      </c>
      <c r="BR394" t="s">
        <v>1346</v>
      </c>
      <c r="BT394" t="s">
        <v>1347</v>
      </c>
    </row>
    <row r="395" spans="68:72">
      <c r="BP395" t="s">
        <v>1348</v>
      </c>
      <c r="BQ395" t="s">
        <v>63</v>
      </c>
      <c r="BR395" t="s">
        <v>64</v>
      </c>
      <c r="BT395" t="s">
        <v>1349</v>
      </c>
    </row>
    <row r="396" spans="68:72">
      <c r="BP396" t="s">
        <v>1350</v>
      </c>
      <c r="BQ396" t="s">
        <v>71</v>
      </c>
      <c r="BR396" t="s">
        <v>1350</v>
      </c>
      <c r="BT396" t="s">
        <v>1351</v>
      </c>
    </row>
    <row r="397" spans="68:72">
      <c r="BP397" t="s">
        <v>1352</v>
      </c>
      <c r="BQ397" t="s">
        <v>1353</v>
      </c>
      <c r="BR397" t="s">
        <v>64</v>
      </c>
      <c r="BT397" t="s">
        <v>1354</v>
      </c>
    </row>
    <row r="398" spans="68:72">
      <c r="BP398" t="s">
        <v>1355</v>
      </c>
      <c r="BQ398" t="s">
        <v>1356</v>
      </c>
      <c r="BR398" t="s">
        <v>1355</v>
      </c>
      <c r="BT398" t="s">
        <v>1357</v>
      </c>
    </row>
    <row r="399" spans="68:72">
      <c r="BP399" t="s">
        <v>1358</v>
      </c>
      <c r="BQ399" t="s">
        <v>1359</v>
      </c>
      <c r="BR399" t="s">
        <v>64</v>
      </c>
      <c r="BT399" t="s">
        <v>1360</v>
      </c>
    </row>
    <row r="400" spans="68:72">
      <c r="BP400" t="s">
        <v>1361</v>
      </c>
      <c r="BQ400" t="s">
        <v>1362</v>
      </c>
      <c r="BR400" t="s">
        <v>64</v>
      </c>
      <c r="BT400" t="s">
        <v>1363</v>
      </c>
    </row>
    <row r="401" spans="68:72">
      <c r="BP401" t="s">
        <v>1364</v>
      </c>
      <c r="BQ401" t="s">
        <v>1365</v>
      </c>
      <c r="BR401" t="s">
        <v>64</v>
      </c>
      <c r="BT401" t="s">
        <v>1366</v>
      </c>
    </row>
    <row r="402" spans="68:72">
      <c r="BP402" t="s">
        <v>1367</v>
      </c>
      <c r="BQ402" t="s">
        <v>1368</v>
      </c>
      <c r="BR402" t="s">
        <v>64</v>
      </c>
      <c r="BT402" t="s">
        <v>1369</v>
      </c>
    </row>
    <row r="403" spans="68:72">
      <c r="BP403" t="s">
        <v>1370</v>
      </c>
      <c r="BQ403" t="s">
        <v>1371</v>
      </c>
      <c r="BR403" t="s">
        <v>64</v>
      </c>
      <c r="BT403" t="s">
        <v>1372</v>
      </c>
    </row>
    <row r="404" spans="68:72">
      <c r="BP404" t="s">
        <v>1373</v>
      </c>
      <c r="BQ404" t="s">
        <v>1374</v>
      </c>
      <c r="BR404" t="s">
        <v>64</v>
      </c>
      <c r="BT404" t="s">
        <v>1375</v>
      </c>
    </row>
    <row r="405" spans="68:72">
      <c r="BP405" t="s">
        <v>1376</v>
      </c>
      <c r="BQ405" t="s">
        <v>1377</v>
      </c>
      <c r="BR405" t="s">
        <v>1376</v>
      </c>
      <c r="BT405" t="s">
        <v>1378</v>
      </c>
    </row>
    <row r="406" spans="68:72">
      <c r="BP406" t="s">
        <v>1379</v>
      </c>
      <c r="BQ406" t="s">
        <v>1380</v>
      </c>
      <c r="BR406" t="s">
        <v>64</v>
      </c>
      <c r="BT406" t="s">
        <v>1381</v>
      </c>
    </row>
    <row r="407" spans="68:72">
      <c r="BP407" t="s">
        <v>1382</v>
      </c>
      <c r="BQ407" t="s">
        <v>1383</v>
      </c>
      <c r="BR407" t="s">
        <v>64</v>
      </c>
      <c r="BT407" t="s">
        <v>1384</v>
      </c>
    </row>
    <row r="408" spans="68:72">
      <c r="BP408" t="s">
        <v>1385</v>
      </c>
      <c r="BQ408" t="s">
        <v>1386</v>
      </c>
      <c r="BR408" t="s">
        <v>64</v>
      </c>
      <c r="BT408" t="s">
        <v>1387</v>
      </c>
    </row>
    <row r="409" spans="68:72">
      <c r="BP409" t="s">
        <v>1388</v>
      </c>
      <c r="BQ409" t="s">
        <v>1389</v>
      </c>
      <c r="BR409" t="s">
        <v>64</v>
      </c>
      <c r="BT409" t="s">
        <v>1390</v>
      </c>
    </row>
    <row r="410" spans="68:72">
      <c r="BP410" t="s">
        <v>1391</v>
      </c>
      <c r="BQ410" t="s">
        <v>1392</v>
      </c>
      <c r="BR410" t="s">
        <v>64</v>
      </c>
      <c r="BT410" t="s">
        <v>1393</v>
      </c>
    </row>
    <row r="411" spans="68:72">
      <c r="BP411" t="s">
        <v>1394</v>
      </c>
      <c r="BQ411" t="s">
        <v>1395</v>
      </c>
      <c r="BR411" t="s">
        <v>1394</v>
      </c>
      <c r="BT411" t="s">
        <v>1396</v>
      </c>
    </row>
    <row r="412" spans="68:72">
      <c r="BP412" t="s">
        <v>1397</v>
      </c>
      <c r="BQ412" t="s">
        <v>1398</v>
      </c>
      <c r="BR412" t="s">
        <v>64</v>
      </c>
      <c r="BT412" t="s">
        <v>1399</v>
      </c>
    </row>
    <row r="413" spans="68:72">
      <c r="BP413" t="s">
        <v>1400</v>
      </c>
      <c r="BQ413" t="s">
        <v>1401</v>
      </c>
      <c r="BR413" t="s">
        <v>64</v>
      </c>
      <c r="BT413" t="s">
        <v>1402</v>
      </c>
    </row>
    <row r="414" spans="68:72">
      <c r="BP414" t="s">
        <v>1403</v>
      </c>
      <c r="BQ414" t="s">
        <v>1404</v>
      </c>
      <c r="BR414" t="s">
        <v>64</v>
      </c>
      <c r="BT414" t="s">
        <v>1405</v>
      </c>
    </row>
    <row r="415" spans="68:72">
      <c r="BP415" t="s">
        <v>1406</v>
      </c>
      <c r="BQ415" t="s">
        <v>1407</v>
      </c>
      <c r="BR415" t="s">
        <v>64</v>
      </c>
      <c r="BT415" t="s">
        <v>1408</v>
      </c>
    </row>
    <row r="416" spans="68:72">
      <c r="BP416" t="s">
        <v>1409</v>
      </c>
      <c r="BQ416" t="s">
        <v>1410</v>
      </c>
      <c r="BR416" t="s">
        <v>64</v>
      </c>
      <c r="BT416" t="s">
        <v>1411</v>
      </c>
    </row>
    <row r="417" spans="68:72">
      <c r="BP417" t="s">
        <v>1412</v>
      </c>
      <c r="BQ417" t="s">
        <v>1413</v>
      </c>
      <c r="BR417" t="s">
        <v>1412</v>
      </c>
      <c r="BT417" t="s">
        <v>1414</v>
      </c>
    </row>
    <row r="418" spans="68:72">
      <c r="BP418" t="s">
        <v>1415</v>
      </c>
      <c r="BQ418" t="s">
        <v>1416</v>
      </c>
      <c r="BR418" t="s">
        <v>64</v>
      </c>
      <c r="BT418" t="s">
        <v>1417</v>
      </c>
    </row>
    <row r="419" spans="68:72">
      <c r="BP419" t="s">
        <v>1418</v>
      </c>
      <c r="BQ419" t="s">
        <v>1419</v>
      </c>
      <c r="BR419" t="s">
        <v>64</v>
      </c>
      <c r="BT419" t="s">
        <v>1420</v>
      </c>
    </row>
    <row r="420" spans="68:72">
      <c r="BP420" t="s">
        <v>1421</v>
      </c>
      <c r="BQ420" t="s">
        <v>1422</v>
      </c>
      <c r="BR420" t="s">
        <v>64</v>
      </c>
      <c r="BT420" t="s">
        <v>1423</v>
      </c>
    </row>
    <row r="421" spans="68:72">
      <c r="BP421" t="s">
        <v>1424</v>
      </c>
      <c r="BQ421" t="s">
        <v>1425</v>
      </c>
      <c r="BR421" t="s">
        <v>1424</v>
      </c>
      <c r="BT421" t="s">
        <v>1426</v>
      </c>
    </row>
    <row r="422" spans="68:72">
      <c r="BP422" t="s">
        <v>1427</v>
      </c>
      <c r="BQ422" t="s">
        <v>1428</v>
      </c>
      <c r="BR422" t="s">
        <v>64</v>
      </c>
      <c r="BT422" t="s">
        <v>1429</v>
      </c>
    </row>
    <row r="423" spans="68:72">
      <c r="BP423" t="s">
        <v>1430</v>
      </c>
      <c r="BQ423" t="s">
        <v>1431</v>
      </c>
      <c r="BR423" t="s">
        <v>64</v>
      </c>
      <c r="BT423" t="s">
        <v>1432</v>
      </c>
    </row>
    <row r="424" spans="68:72">
      <c r="BP424" t="s">
        <v>1433</v>
      </c>
      <c r="BQ424" t="s">
        <v>1434</v>
      </c>
      <c r="BR424" t="s">
        <v>64</v>
      </c>
      <c r="BT424" t="s">
        <v>1435</v>
      </c>
    </row>
    <row r="425" spans="68:72">
      <c r="BP425" t="s">
        <v>1436</v>
      </c>
      <c r="BQ425" t="s">
        <v>1437</v>
      </c>
      <c r="BR425" t="s">
        <v>1436</v>
      </c>
      <c r="BT425" t="s">
        <v>1438</v>
      </c>
    </row>
    <row r="426" spans="68:72">
      <c r="BP426" t="s">
        <v>1439</v>
      </c>
      <c r="BQ426" t="s">
        <v>1440</v>
      </c>
      <c r="BR426" t="s">
        <v>64</v>
      </c>
      <c r="BT426" t="s">
        <v>1441</v>
      </c>
    </row>
    <row r="427" spans="68:72">
      <c r="BP427" t="s">
        <v>1442</v>
      </c>
      <c r="BQ427" t="s">
        <v>1443</v>
      </c>
      <c r="BR427" t="s">
        <v>64</v>
      </c>
      <c r="BT427" t="s">
        <v>1444</v>
      </c>
    </row>
    <row r="428" spans="68:72">
      <c r="BP428" t="s">
        <v>1445</v>
      </c>
      <c r="BQ428" t="s">
        <v>1446</v>
      </c>
      <c r="BR428" t="s">
        <v>64</v>
      </c>
      <c r="BT428" t="s">
        <v>1447</v>
      </c>
    </row>
    <row r="429" spans="68:72">
      <c r="BP429" t="s">
        <v>1448</v>
      </c>
      <c r="BQ429" t="s">
        <v>1449</v>
      </c>
      <c r="BR429" t="s">
        <v>1448</v>
      </c>
      <c r="BT429" t="s">
        <v>1450</v>
      </c>
    </row>
    <row r="430" spans="68:72">
      <c r="BP430" t="s">
        <v>1451</v>
      </c>
      <c r="BQ430" t="s">
        <v>1452</v>
      </c>
      <c r="BR430" t="s">
        <v>64</v>
      </c>
      <c r="BT430" t="s">
        <v>1453</v>
      </c>
    </row>
    <row r="431" spans="68:72">
      <c r="BP431" t="s">
        <v>1454</v>
      </c>
      <c r="BQ431" t="s">
        <v>1455</v>
      </c>
      <c r="BR431" t="s">
        <v>64</v>
      </c>
      <c r="BT431" t="s">
        <v>1456</v>
      </c>
    </row>
    <row r="432" spans="68:72">
      <c r="BP432" t="s">
        <v>1457</v>
      </c>
      <c r="BQ432" t="s">
        <v>1458</v>
      </c>
      <c r="BR432" t="s">
        <v>64</v>
      </c>
      <c r="BT432" t="s">
        <v>1459</v>
      </c>
    </row>
    <row r="433" spans="68:72">
      <c r="BP433" t="s">
        <v>1460</v>
      </c>
      <c r="BQ433" t="s">
        <v>1461</v>
      </c>
      <c r="BR433" t="s">
        <v>64</v>
      </c>
      <c r="BT433" t="s">
        <v>1462</v>
      </c>
    </row>
    <row r="434" spans="68:72">
      <c r="BP434" t="s">
        <v>1463</v>
      </c>
      <c r="BQ434" t="s">
        <v>1464</v>
      </c>
      <c r="BR434" t="s">
        <v>64</v>
      </c>
      <c r="BT434" t="s">
        <v>1465</v>
      </c>
    </row>
    <row r="435" spans="68:72">
      <c r="BP435" t="s">
        <v>1466</v>
      </c>
      <c r="BQ435" t="s">
        <v>1467</v>
      </c>
      <c r="BR435" t="s">
        <v>1466</v>
      </c>
      <c r="BT435" t="s">
        <v>1468</v>
      </c>
    </row>
    <row r="436" spans="68:72">
      <c r="BP436" t="s">
        <v>1469</v>
      </c>
      <c r="BQ436" t="s">
        <v>1470</v>
      </c>
      <c r="BR436" t="s">
        <v>64</v>
      </c>
      <c r="BT436" t="s">
        <v>1471</v>
      </c>
    </row>
    <row r="437" spans="68:72">
      <c r="BP437" t="s">
        <v>1472</v>
      </c>
      <c r="BQ437" t="s">
        <v>1473</v>
      </c>
      <c r="BR437" t="s">
        <v>64</v>
      </c>
      <c r="BT437" t="s">
        <v>1474</v>
      </c>
    </row>
    <row r="438" spans="68:72">
      <c r="BP438" t="s">
        <v>1475</v>
      </c>
      <c r="BQ438" t="s">
        <v>1476</v>
      </c>
      <c r="BR438" t="s">
        <v>64</v>
      </c>
      <c r="BT438" t="s">
        <v>1477</v>
      </c>
    </row>
    <row r="439" spans="68:72">
      <c r="BP439" t="s">
        <v>1478</v>
      </c>
      <c r="BQ439" t="s">
        <v>1479</v>
      </c>
      <c r="BR439" t="s">
        <v>64</v>
      </c>
      <c r="BT439" t="s">
        <v>1480</v>
      </c>
    </row>
    <row r="440" spans="68:72">
      <c r="BP440" t="s">
        <v>1481</v>
      </c>
      <c r="BQ440" t="s">
        <v>1482</v>
      </c>
      <c r="BR440" t="s">
        <v>64</v>
      </c>
      <c r="BT440" t="s">
        <v>1483</v>
      </c>
    </row>
    <row r="441" spans="68:72">
      <c r="BP441" t="s">
        <v>1484</v>
      </c>
      <c r="BQ441" t="s">
        <v>1485</v>
      </c>
      <c r="BR441" t="s">
        <v>64</v>
      </c>
      <c r="BT441" t="s">
        <v>1486</v>
      </c>
    </row>
    <row r="442" spans="68:72">
      <c r="BP442" t="s">
        <v>1487</v>
      </c>
      <c r="BQ442" t="s">
        <v>1488</v>
      </c>
      <c r="BR442" t="s">
        <v>1487</v>
      </c>
      <c r="BT442" t="s">
        <v>1489</v>
      </c>
    </row>
    <row r="443" spans="68:72">
      <c r="BP443" t="s">
        <v>1490</v>
      </c>
      <c r="BQ443" t="s">
        <v>1488</v>
      </c>
      <c r="BR443" t="s">
        <v>64</v>
      </c>
      <c r="BT443" t="s">
        <v>1491</v>
      </c>
    </row>
    <row r="444" spans="68:72">
      <c r="BP444" t="s">
        <v>1492</v>
      </c>
      <c r="BQ444" t="s">
        <v>1493</v>
      </c>
      <c r="BR444" t="s">
        <v>1492</v>
      </c>
      <c r="BT444" t="s">
        <v>1494</v>
      </c>
    </row>
    <row r="445" spans="68:72">
      <c r="BP445" t="s">
        <v>1495</v>
      </c>
      <c r="BQ445" t="s">
        <v>1496</v>
      </c>
      <c r="BR445" t="s">
        <v>1495</v>
      </c>
      <c r="BT445" t="s">
        <v>1497</v>
      </c>
    </row>
    <row r="446" spans="68:72">
      <c r="BP446" t="s">
        <v>1498</v>
      </c>
      <c r="BQ446" t="s">
        <v>54</v>
      </c>
      <c r="BR446" t="s">
        <v>1498</v>
      </c>
      <c r="BT446" t="s">
        <v>1499</v>
      </c>
    </row>
    <row r="447" spans="68:72">
      <c r="BP447" t="s">
        <v>1500</v>
      </c>
      <c r="BQ447" t="s">
        <v>63</v>
      </c>
      <c r="BR447" t="s">
        <v>64</v>
      </c>
      <c r="BT447" t="s">
        <v>1501</v>
      </c>
    </row>
    <row r="448" spans="68:72">
      <c r="BP448" t="s">
        <v>1502</v>
      </c>
      <c r="BQ448" t="s">
        <v>71</v>
      </c>
      <c r="BR448" t="s">
        <v>1502</v>
      </c>
      <c r="BT448" t="s">
        <v>1503</v>
      </c>
    </row>
    <row r="449" spans="68:72">
      <c r="BP449" t="s">
        <v>1504</v>
      </c>
      <c r="BQ449" t="s">
        <v>1505</v>
      </c>
      <c r="BR449" t="s">
        <v>64</v>
      </c>
      <c r="BT449" t="s">
        <v>1506</v>
      </c>
    </row>
    <row r="450" spans="68:72">
      <c r="BP450" t="s">
        <v>1507</v>
      </c>
      <c r="BQ450" t="s">
        <v>1508</v>
      </c>
      <c r="BR450" t="s">
        <v>1507</v>
      </c>
      <c r="BT450" t="s">
        <v>1509</v>
      </c>
    </row>
    <row r="451" spans="68:72">
      <c r="BP451" t="s">
        <v>1510</v>
      </c>
      <c r="BQ451" t="s">
        <v>1511</v>
      </c>
      <c r="BR451" t="s">
        <v>1510</v>
      </c>
      <c r="BT451" t="s">
        <v>1512</v>
      </c>
    </row>
    <row r="452" spans="68:72">
      <c r="BP452" t="s">
        <v>1513</v>
      </c>
      <c r="BQ452" t="s">
        <v>1514</v>
      </c>
      <c r="BR452" t="s">
        <v>64</v>
      </c>
      <c r="BT452" t="s">
        <v>1515</v>
      </c>
    </row>
    <row r="453" spans="68:72">
      <c r="BP453" t="s">
        <v>1516</v>
      </c>
      <c r="BQ453" t="s">
        <v>1517</v>
      </c>
      <c r="BR453" t="s">
        <v>64</v>
      </c>
      <c r="BT453" t="s">
        <v>1518</v>
      </c>
    </row>
    <row r="454" spans="68:72">
      <c r="BP454" t="s">
        <v>1519</v>
      </c>
      <c r="BQ454" t="s">
        <v>1520</v>
      </c>
      <c r="BR454" t="s">
        <v>64</v>
      </c>
      <c r="BT454" t="s">
        <v>1521</v>
      </c>
    </row>
    <row r="455" spans="68:72">
      <c r="BP455" t="s">
        <v>1522</v>
      </c>
      <c r="BQ455" t="s">
        <v>1523</v>
      </c>
      <c r="BR455" t="s">
        <v>64</v>
      </c>
      <c r="BT455" t="s">
        <v>1524</v>
      </c>
    </row>
    <row r="456" spans="68:72">
      <c r="BP456" t="s">
        <v>1525</v>
      </c>
      <c r="BQ456" t="s">
        <v>1526</v>
      </c>
      <c r="BR456" t="s">
        <v>64</v>
      </c>
      <c r="BT456" t="s">
        <v>1527</v>
      </c>
    </row>
    <row r="457" spans="68:72">
      <c r="BP457" t="s">
        <v>1528</v>
      </c>
      <c r="BQ457" t="s">
        <v>1529</v>
      </c>
      <c r="BR457" t="s">
        <v>64</v>
      </c>
      <c r="BT457" t="s">
        <v>1530</v>
      </c>
    </row>
    <row r="458" spans="68:72">
      <c r="BP458" t="s">
        <v>1531</v>
      </c>
      <c r="BQ458" t="s">
        <v>1532</v>
      </c>
      <c r="BR458" t="s">
        <v>64</v>
      </c>
      <c r="BT458" t="s">
        <v>1533</v>
      </c>
    </row>
    <row r="459" spans="68:72">
      <c r="BP459" t="s">
        <v>1534</v>
      </c>
      <c r="BQ459" t="s">
        <v>1535</v>
      </c>
      <c r="BR459" t="s">
        <v>1534</v>
      </c>
      <c r="BT459" t="s">
        <v>1536</v>
      </c>
    </row>
    <row r="460" spans="68:72">
      <c r="BP460" t="s">
        <v>1537</v>
      </c>
      <c r="BQ460" t="s">
        <v>1511</v>
      </c>
      <c r="BR460" t="s">
        <v>1537</v>
      </c>
      <c r="BT460" t="s">
        <v>1538</v>
      </c>
    </row>
    <row r="461" spans="68:72">
      <c r="BP461" t="s">
        <v>1539</v>
      </c>
      <c r="BQ461" t="s">
        <v>1540</v>
      </c>
      <c r="BR461" t="s">
        <v>64</v>
      </c>
      <c r="BT461" t="s">
        <v>1541</v>
      </c>
    </row>
    <row r="462" spans="68:72">
      <c r="BP462" t="s">
        <v>1542</v>
      </c>
      <c r="BQ462" t="s">
        <v>1543</v>
      </c>
      <c r="BR462" t="s">
        <v>64</v>
      </c>
      <c r="BT462" t="s">
        <v>1544</v>
      </c>
    </row>
    <row r="463" spans="68:72">
      <c r="BP463" t="s">
        <v>1545</v>
      </c>
      <c r="BQ463" t="s">
        <v>1546</v>
      </c>
      <c r="BR463" t="s">
        <v>64</v>
      </c>
      <c r="BT463" t="s">
        <v>1547</v>
      </c>
    </row>
    <row r="464" spans="68:72">
      <c r="BP464" t="s">
        <v>1548</v>
      </c>
      <c r="BQ464" t="s">
        <v>1549</v>
      </c>
      <c r="BR464" t="s">
        <v>64</v>
      </c>
      <c r="BT464" t="s">
        <v>1550</v>
      </c>
    </row>
    <row r="465" spans="68:72">
      <c r="BP465" t="s">
        <v>1551</v>
      </c>
      <c r="BQ465" t="s">
        <v>1552</v>
      </c>
      <c r="BR465" t="s">
        <v>1551</v>
      </c>
      <c r="BT465" t="s">
        <v>1553</v>
      </c>
    </row>
    <row r="466" spans="68:72">
      <c r="BP466" t="s">
        <v>1554</v>
      </c>
      <c r="BQ466" t="s">
        <v>1511</v>
      </c>
      <c r="BR466" t="s">
        <v>1554</v>
      </c>
      <c r="BT466" t="s">
        <v>1555</v>
      </c>
    </row>
    <row r="467" spans="68:72">
      <c r="BP467" t="s">
        <v>1556</v>
      </c>
      <c r="BQ467" t="s">
        <v>1557</v>
      </c>
      <c r="BR467" t="s">
        <v>64</v>
      </c>
      <c r="BT467" t="s">
        <v>1558</v>
      </c>
    </row>
    <row r="468" spans="68:72">
      <c r="BP468" t="s">
        <v>1559</v>
      </c>
      <c r="BQ468" t="s">
        <v>1560</v>
      </c>
      <c r="BR468" t="s">
        <v>64</v>
      </c>
      <c r="BT468" t="s">
        <v>1561</v>
      </c>
    </row>
    <row r="469" spans="68:72">
      <c r="BP469" t="s">
        <v>1562</v>
      </c>
      <c r="BQ469" t="s">
        <v>1563</v>
      </c>
      <c r="BR469" t="s">
        <v>64</v>
      </c>
      <c r="BT469" t="s">
        <v>1564</v>
      </c>
    </row>
    <row r="470" spans="68:72">
      <c r="BP470" t="s">
        <v>1565</v>
      </c>
      <c r="BQ470" t="s">
        <v>1566</v>
      </c>
      <c r="BR470" t="s">
        <v>1565</v>
      </c>
      <c r="BT470" t="s">
        <v>1567</v>
      </c>
    </row>
    <row r="471" spans="68:72">
      <c r="BP471" t="s">
        <v>1568</v>
      </c>
      <c r="BQ471" t="s">
        <v>1511</v>
      </c>
      <c r="BR471" t="s">
        <v>1568</v>
      </c>
      <c r="BT471" t="s">
        <v>1569</v>
      </c>
    </row>
    <row r="472" spans="68:72">
      <c r="BP472" t="s">
        <v>1570</v>
      </c>
      <c r="BQ472" t="s">
        <v>1571</v>
      </c>
      <c r="BR472" t="s">
        <v>64</v>
      </c>
      <c r="BT472" t="s">
        <v>1572</v>
      </c>
    </row>
    <row r="473" spans="68:72">
      <c r="BP473" t="s">
        <v>1573</v>
      </c>
      <c r="BQ473" t="s">
        <v>1574</v>
      </c>
      <c r="BR473" t="s">
        <v>64</v>
      </c>
      <c r="BT473" t="s">
        <v>1575</v>
      </c>
    </row>
    <row r="474" spans="68:72">
      <c r="BP474" t="s">
        <v>1576</v>
      </c>
      <c r="BQ474" t="s">
        <v>1577</v>
      </c>
      <c r="BR474" t="s">
        <v>64</v>
      </c>
      <c r="BT474" t="s">
        <v>1578</v>
      </c>
    </row>
    <row r="475" spans="68:72">
      <c r="BP475" t="s">
        <v>1579</v>
      </c>
      <c r="BQ475" t="s">
        <v>1580</v>
      </c>
      <c r="BR475" t="s">
        <v>1579</v>
      </c>
      <c r="BT475" t="s">
        <v>1581</v>
      </c>
    </row>
    <row r="476" spans="68:72">
      <c r="BP476" t="s">
        <v>1582</v>
      </c>
      <c r="BQ476" t="s">
        <v>1583</v>
      </c>
      <c r="BR476" t="s">
        <v>64</v>
      </c>
      <c r="BT476" t="s">
        <v>1584</v>
      </c>
    </row>
    <row r="477" spans="68:72">
      <c r="BP477" t="s">
        <v>1585</v>
      </c>
      <c r="BQ477" t="s">
        <v>1586</v>
      </c>
      <c r="BR477" t="s">
        <v>64</v>
      </c>
      <c r="BT477" t="s">
        <v>1587</v>
      </c>
    </row>
    <row r="478" spans="68:72">
      <c r="BP478" t="s">
        <v>1588</v>
      </c>
      <c r="BQ478" t="s">
        <v>1589</v>
      </c>
      <c r="BR478" t="s">
        <v>64</v>
      </c>
      <c r="BT478" t="s">
        <v>1590</v>
      </c>
    </row>
    <row r="479" spans="68:72">
      <c r="BP479" t="s">
        <v>1591</v>
      </c>
      <c r="BQ479" t="s">
        <v>1592</v>
      </c>
      <c r="BR479" t="s">
        <v>64</v>
      </c>
      <c r="BT479" t="s">
        <v>1593</v>
      </c>
    </row>
    <row r="480" spans="68:72">
      <c r="BP480" t="s">
        <v>1594</v>
      </c>
      <c r="BQ480" t="s">
        <v>1595</v>
      </c>
      <c r="BR480" t="s">
        <v>1594</v>
      </c>
      <c r="BT480" t="s">
        <v>1596</v>
      </c>
    </row>
    <row r="481" spans="68:72">
      <c r="BP481" t="s">
        <v>1597</v>
      </c>
      <c r="BQ481" t="s">
        <v>1511</v>
      </c>
      <c r="BR481" t="s">
        <v>1597</v>
      </c>
      <c r="BT481" t="s">
        <v>1598</v>
      </c>
    </row>
    <row r="482" spans="68:72">
      <c r="BP482" t="s">
        <v>1599</v>
      </c>
      <c r="BQ482" t="s">
        <v>1600</v>
      </c>
      <c r="BR482" t="s">
        <v>64</v>
      </c>
      <c r="BT482" t="s">
        <v>1601</v>
      </c>
    </row>
    <row r="483" spans="68:72">
      <c r="BP483" t="s">
        <v>1602</v>
      </c>
      <c r="BQ483" t="s">
        <v>1603</v>
      </c>
      <c r="BR483" t="s">
        <v>64</v>
      </c>
      <c r="BT483" t="s">
        <v>1604</v>
      </c>
    </row>
    <row r="484" spans="68:72">
      <c r="BP484" t="s">
        <v>1605</v>
      </c>
      <c r="BQ484" t="s">
        <v>1606</v>
      </c>
      <c r="BR484" t="s">
        <v>64</v>
      </c>
      <c r="BT484" t="s">
        <v>1607</v>
      </c>
    </row>
    <row r="485" spans="68:72">
      <c r="BP485" t="s">
        <v>1608</v>
      </c>
      <c r="BQ485" t="s">
        <v>1609</v>
      </c>
      <c r="BR485" t="s">
        <v>64</v>
      </c>
      <c r="BT485" t="s">
        <v>1610</v>
      </c>
    </row>
    <row r="486" spans="68:72">
      <c r="BP486" t="s">
        <v>1611</v>
      </c>
      <c r="BQ486" t="s">
        <v>1612</v>
      </c>
      <c r="BR486" t="s">
        <v>64</v>
      </c>
      <c r="BT486" t="s">
        <v>1613</v>
      </c>
    </row>
    <row r="487" spans="68:72">
      <c r="BP487" t="s">
        <v>1614</v>
      </c>
      <c r="BQ487" t="s">
        <v>1615</v>
      </c>
      <c r="BR487" t="s">
        <v>1614</v>
      </c>
      <c r="BT487" t="s">
        <v>1616</v>
      </c>
    </row>
    <row r="488" spans="68:72">
      <c r="BP488" t="s">
        <v>1617</v>
      </c>
      <c r="BQ488" t="s">
        <v>1618</v>
      </c>
      <c r="BR488" t="s">
        <v>64</v>
      </c>
      <c r="BT488" t="s">
        <v>1619</v>
      </c>
    </row>
    <row r="489" spans="68:72">
      <c r="BP489" t="s">
        <v>1620</v>
      </c>
      <c r="BQ489" t="s">
        <v>1621</v>
      </c>
      <c r="BR489" t="s">
        <v>64</v>
      </c>
      <c r="BT489" t="s">
        <v>1622</v>
      </c>
    </row>
    <row r="490" spans="68:72">
      <c r="BP490" t="s">
        <v>1623</v>
      </c>
      <c r="BQ490" t="s">
        <v>1624</v>
      </c>
      <c r="BR490" t="s">
        <v>64</v>
      </c>
      <c r="BT490" t="s">
        <v>1625</v>
      </c>
    </row>
    <row r="491" spans="68:72">
      <c r="BP491" t="s">
        <v>1626</v>
      </c>
      <c r="BQ491" t="s">
        <v>1627</v>
      </c>
      <c r="BR491" t="s">
        <v>1626</v>
      </c>
      <c r="BT491" t="s">
        <v>1628</v>
      </c>
    </row>
    <row r="492" spans="68:72">
      <c r="BP492" t="s">
        <v>1629</v>
      </c>
      <c r="BQ492" t="s">
        <v>1630</v>
      </c>
      <c r="BR492" t="s">
        <v>64</v>
      </c>
      <c r="BT492" t="s">
        <v>1631</v>
      </c>
    </row>
    <row r="493" spans="68:72">
      <c r="BP493" t="s">
        <v>1632</v>
      </c>
      <c r="BQ493" t="s">
        <v>1633</v>
      </c>
      <c r="BR493" t="s">
        <v>64</v>
      </c>
      <c r="BT493" t="s">
        <v>1634</v>
      </c>
    </row>
    <row r="494" spans="68:72">
      <c r="BP494" t="s">
        <v>1635</v>
      </c>
      <c r="BQ494" t="s">
        <v>1636</v>
      </c>
      <c r="BR494" t="s">
        <v>64</v>
      </c>
      <c r="BT494" t="s">
        <v>1637</v>
      </c>
    </row>
    <row r="495" spans="68:72">
      <c r="BP495" t="s">
        <v>1638</v>
      </c>
      <c r="BQ495" t="s">
        <v>1639</v>
      </c>
      <c r="BR495" t="s">
        <v>1638</v>
      </c>
      <c r="BT495" t="s">
        <v>1640</v>
      </c>
    </row>
    <row r="496" spans="68:72">
      <c r="BP496" t="s">
        <v>1641</v>
      </c>
      <c r="BQ496" t="s">
        <v>1642</v>
      </c>
      <c r="BR496" t="s">
        <v>1641</v>
      </c>
      <c r="BT496" t="s">
        <v>1643</v>
      </c>
    </row>
    <row r="497" spans="68:72">
      <c r="BP497" t="s">
        <v>1644</v>
      </c>
      <c r="BQ497" t="s">
        <v>1645</v>
      </c>
      <c r="BR497" t="s">
        <v>1644</v>
      </c>
      <c r="BT497" t="s">
        <v>1646</v>
      </c>
    </row>
    <row r="498" spans="68:72">
      <c r="BP498" t="s">
        <v>1647</v>
      </c>
      <c r="BQ498" t="s">
        <v>1648</v>
      </c>
      <c r="BR498" t="s">
        <v>1647</v>
      </c>
      <c r="BT498" t="s">
        <v>1649</v>
      </c>
    </row>
    <row r="499" spans="68:72">
      <c r="BP499" t="s">
        <v>1650</v>
      </c>
      <c r="BQ499" t="s">
        <v>1651</v>
      </c>
      <c r="BR499" t="s">
        <v>1650</v>
      </c>
      <c r="BT499" t="s">
        <v>1652</v>
      </c>
    </row>
    <row r="500" spans="68:72">
      <c r="BP500" t="s">
        <v>1653</v>
      </c>
      <c r="BQ500" t="s">
        <v>1654</v>
      </c>
      <c r="BR500" t="s">
        <v>1653</v>
      </c>
      <c r="BT500" t="s">
        <v>1655</v>
      </c>
    </row>
    <row r="501" spans="68:72">
      <c r="BP501" t="s">
        <v>1656</v>
      </c>
      <c r="BQ501" t="s">
        <v>1657</v>
      </c>
      <c r="BR501" t="s">
        <v>1656</v>
      </c>
      <c r="BT501" t="s">
        <v>1658</v>
      </c>
    </row>
    <row r="502" spans="68:72">
      <c r="BP502" t="s">
        <v>1659</v>
      </c>
      <c r="BQ502" t="s">
        <v>1660</v>
      </c>
      <c r="BR502" t="s">
        <v>1659</v>
      </c>
      <c r="BT502" t="s">
        <v>1661</v>
      </c>
    </row>
    <row r="503" spans="68:72">
      <c r="BP503" t="s">
        <v>1662</v>
      </c>
      <c r="BQ503" t="s">
        <v>1663</v>
      </c>
      <c r="BR503" t="s">
        <v>64</v>
      </c>
      <c r="BT503" t="s">
        <v>1664</v>
      </c>
    </row>
    <row r="504" spans="68:72">
      <c r="BP504" t="s">
        <v>1665</v>
      </c>
      <c r="BQ504" t="s">
        <v>1666</v>
      </c>
      <c r="BR504" t="s">
        <v>64</v>
      </c>
      <c r="BT504" t="s">
        <v>1667</v>
      </c>
    </row>
    <row r="505" spans="68:72">
      <c r="BP505" t="s">
        <v>1668</v>
      </c>
      <c r="BQ505" t="s">
        <v>1669</v>
      </c>
      <c r="BR505" t="s">
        <v>64</v>
      </c>
      <c r="BT505" t="s">
        <v>1670</v>
      </c>
    </row>
    <row r="506" spans="68:72">
      <c r="BP506" t="s">
        <v>1671</v>
      </c>
      <c r="BQ506" t="s">
        <v>1660</v>
      </c>
      <c r="BR506" t="s">
        <v>64</v>
      </c>
      <c r="BT506" t="s">
        <v>1672</v>
      </c>
    </row>
    <row r="507" spans="68:72">
      <c r="BP507" t="s">
        <v>1673</v>
      </c>
      <c r="BQ507" t="s">
        <v>1674</v>
      </c>
      <c r="BR507" t="s">
        <v>1673</v>
      </c>
      <c r="BT507" t="s">
        <v>1675</v>
      </c>
    </row>
    <row r="508" spans="68:72">
      <c r="BP508" t="s">
        <v>1676</v>
      </c>
      <c r="BQ508" t="s">
        <v>1677</v>
      </c>
      <c r="BR508" t="s">
        <v>1676</v>
      </c>
      <c r="BT508" t="s">
        <v>1678</v>
      </c>
    </row>
    <row r="509" spans="68:72">
      <c r="BP509" t="s">
        <v>1679</v>
      </c>
      <c r="BQ509" t="s">
        <v>54</v>
      </c>
      <c r="BR509" t="s">
        <v>1679</v>
      </c>
      <c r="BT509" t="s">
        <v>1680</v>
      </c>
    </row>
    <row r="510" spans="68:72">
      <c r="BP510" t="s">
        <v>1681</v>
      </c>
      <c r="BQ510" t="s">
        <v>63</v>
      </c>
      <c r="BR510" t="s">
        <v>64</v>
      </c>
      <c r="BT510" t="s">
        <v>1682</v>
      </c>
    </row>
    <row r="511" spans="68:72">
      <c r="BP511" t="s">
        <v>1683</v>
      </c>
      <c r="BQ511" t="s">
        <v>71</v>
      </c>
      <c r="BR511" t="s">
        <v>1683</v>
      </c>
      <c r="BT511" t="s">
        <v>1684</v>
      </c>
    </row>
    <row r="512" spans="68:72">
      <c r="BP512" t="s">
        <v>1685</v>
      </c>
      <c r="BQ512" t="s">
        <v>1686</v>
      </c>
      <c r="BR512" t="s">
        <v>64</v>
      </c>
      <c r="BT512" t="s">
        <v>1687</v>
      </c>
    </row>
    <row r="513" spans="68:72">
      <c r="BP513" t="s">
        <v>1688</v>
      </c>
      <c r="BQ513" t="s">
        <v>1689</v>
      </c>
      <c r="BR513" t="s">
        <v>64</v>
      </c>
      <c r="BT513" t="s">
        <v>1690</v>
      </c>
    </row>
    <row r="514" spans="68:72">
      <c r="BP514" t="s">
        <v>1691</v>
      </c>
      <c r="BQ514" t="s">
        <v>1692</v>
      </c>
      <c r="BR514" t="s">
        <v>64</v>
      </c>
      <c r="BT514" t="s">
        <v>1693</v>
      </c>
    </row>
    <row r="515" spans="68:72">
      <c r="BP515" t="s">
        <v>1694</v>
      </c>
      <c r="BQ515" t="s">
        <v>1695</v>
      </c>
      <c r="BR515" t="s">
        <v>64</v>
      </c>
      <c r="BT515" t="s">
        <v>1696</v>
      </c>
    </row>
    <row r="516" spans="68:72">
      <c r="BP516" t="s">
        <v>1697</v>
      </c>
      <c r="BQ516" t="s">
        <v>1698</v>
      </c>
      <c r="BR516" t="s">
        <v>64</v>
      </c>
      <c r="BT516" t="s">
        <v>1699</v>
      </c>
    </row>
    <row r="517" spans="68:72">
      <c r="BP517" t="s">
        <v>1700</v>
      </c>
      <c r="BQ517" t="s">
        <v>1701</v>
      </c>
      <c r="BR517" t="s">
        <v>64</v>
      </c>
      <c r="BT517" t="s">
        <v>1702</v>
      </c>
    </row>
    <row r="518" spans="68:72">
      <c r="BP518" t="s">
        <v>1703</v>
      </c>
      <c r="BQ518" t="s">
        <v>1704</v>
      </c>
      <c r="BR518" t="s">
        <v>64</v>
      </c>
      <c r="BT518" t="s">
        <v>1705</v>
      </c>
    </row>
    <row r="519" spans="68:72">
      <c r="BP519" t="s">
        <v>1706</v>
      </c>
      <c r="BQ519" t="s">
        <v>1707</v>
      </c>
      <c r="BR519" t="s">
        <v>64</v>
      </c>
      <c r="BT519" t="s">
        <v>1708</v>
      </c>
    </row>
    <row r="520" spans="68:72">
      <c r="BP520" t="s">
        <v>1709</v>
      </c>
      <c r="BQ520" t="s">
        <v>1710</v>
      </c>
      <c r="BR520" t="s">
        <v>64</v>
      </c>
      <c r="BT520" t="s">
        <v>1711</v>
      </c>
    </row>
    <row r="521" spans="68:72">
      <c r="BP521" t="s">
        <v>1712</v>
      </c>
      <c r="BQ521" t="s">
        <v>1713</v>
      </c>
      <c r="BR521" t="s">
        <v>64</v>
      </c>
      <c r="BT521" t="s">
        <v>1714</v>
      </c>
    </row>
    <row r="522" spans="68:72">
      <c r="BP522" t="s">
        <v>1715</v>
      </c>
      <c r="BQ522" t="s">
        <v>1716</v>
      </c>
      <c r="BR522" t="s">
        <v>64</v>
      </c>
      <c r="BT522" t="s">
        <v>1717</v>
      </c>
    </row>
    <row r="523" spans="68:72">
      <c r="BP523" t="s">
        <v>1718</v>
      </c>
      <c r="BQ523" t="s">
        <v>1719</v>
      </c>
      <c r="BR523" t="s">
        <v>64</v>
      </c>
      <c r="BT523" t="s">
        <v>1720</v>
      </c>
    </row>
    <row r="524" spans="68:72">
      <c r="BP524" t="s">
        <v>1721</v>
      </c>
      <c r="BQ524" t="s">
        <v>1722</v>
      </c>
      <c r="BR524" t="s">
        <v>1721</v>
      </c>
      <c r="BT524" t="s">
        <v>1723</v>
      </c>
    </row>
    <row r="525" spans="68:72">
      <c r="BP525" t="s">
        <v>1724</v>
      </c>
      <c r="BQ525" t="s">
        <v>54</v>
      </c>
      <c r="BR525" t="s">
        <v>1724</v>
      </c>
      <c r="BT525" t="s">
        <v>1725</v>
      </c>
    </row>
    <row r="526" spans="68:72">
      <c r="BP526" t="s">
        <v>1726</v>
      </c>
      <c r="BQ526" t="s">
        <v>63</v>
      </c>
      <c r="BR526" t="s">
        <v>64</v>
      </c>
      <c r="BT526" t="s">
        <v>1727</v>
      </c>
    </row>
    <row r="527" spans="68:72">
      <c r="BP527" t="s">
        <v>1728</v>
      </c>
      <c r="BQ527" t="s">
        <v>71</v>
      </c>
      <c r="BR527" t="s">
        <v>1728</v>
      </c>
      <c r="BT527" t="s">
        <v>1729</v>
      </c>
    </row>
    <row r="528" spans="68:72">
      <c r="BP528" t="s">
        <v>1730</v>
      </c>
      <c r="BQ528" t="s">
        <v>1731</v>
      </c>
      <c r="BR528" t="s">
        <v>64</v>
      </c>
      <c r="BT528" t="s">
        <v>1732</v>
      </c>
    </row>
    <row r="529" spans="68:72">
      <c r="BP529" t="s">
        <v>1733</v>
      </c>
      <c r="BQ529" t="s">
        <v>1734</v>
      </c>
      <c r="BR529" t="s">
        <v>64</v>
      </c>
      <c r="BT529" t="s">
        <v>1735</v>
      </c>
    </row>
    <row r="530" spans="68:72">
      <c r="BP530" t="s">
        <v>1736</v>
      </c>
      <c r="BQ530" t="s">
        <v>1737</v>
      </c>
      <c r="BR530" t="s">
        <v>64</v>
      </c>
      <c r="BT530" t="s">
        <v>1738</v>
      </c>
    </row>
    <row r="531" spans="68:72">
      <c r="BP531" t="s">
        <v>1739</v>
      </c>
      <c r="BQ531" t="s">
        <v>1740</v>
      </c>
      <c r="BR531" t="s">
        <v>64</v>
      </c>
      <c r="BT531" t="s">
        <v>1741</v>
      </c>
    </row>
    <row r="532" spans="68:72">
      <c r="BP532" t="s">
        <v>1742</v>
      </c>
      <c r="BQ532" t="s">
        <v>1743</v>
      </c>
      <c r="BR532" t="s">
        <v>1742</v>
      </c>
      <c r="BT532" t="s">
        <v>1744</v>
      </c>
    </row>
    <row r="533" spans="68:72">
      <c r="BP533" t="s">
        <v>1745</v>
      </c>
      <c r="BQ533" t="s">
        <v>54</v>
      </c>
      <c r="BR533" t="s">
        <v>1745</v>
      </c>
      <c r="BT533" t="s">
        <v>1746</v>
      </c>
    </row>
    <row r="534" spans="68:72">
      <c r="BP534" t="s">
        <v>1747</v>
      </c>
      <c r="BQ534" t="s">
        <v>63</v>
      </c>
      <c r="BR534" t="s">
        <v>64</v>
      </c>
      <c r="BT534" t="s">
        <v>1748</v>
      </c>
    </row>
    <row r="535" spans="68:72">
      <c r="BP535" t="s">
        <v>1749</v>
      </c>
      <c r="BQ535" t="s">
        <v>71</v>
      </c>
      <c r="BR535" t="s">
        <v>1749</v>
      </c>
      <c r="BT535" t="s">
        <v>1750</v>
      </c>
    </row>
    <row r="536" spans="68:72">
      <c r="BP536" t="s">
        <v>1751</v>
      </c>
      <c r="BQ536" t="s">
        <v>1752</v>
      </c>
      <c r="BR536" t="s">
        <v>64</v>
      </c>
      <c r="BT536" t="s">
        <v>1753</v>
      </c>
    </row>
    <row r="537" spans="68:72">
      <c r="BP537" t="s">
        <v>1754</v>
      </c>
      <c r="BQ537" t="s">
        <v>1755</v>
      </c>
      <c r="BR537" t="s">
        <v>64</v>
      </c>
      <c r="BT537" t="s">
        <v>1756</v>
      </c>
    </row>
    <row r="538" spans="68:72">
      <c r="BP538" t="s">
        <v>1757</v>
      </c>
      <c r="BQ538" t="s">
        <v>1758</v>
      </c>
      <c r="BR538" t="s">
        <v>64</v>
      </c>
      <c r="BT538" t="s">
        <v>1759</v>
      </c>
    </row>
    <row r="539" spans="68:72">
      <c r="BP539" t="s">
        <v>1760</v>
      </c>
      <c r="BQ539" t="s">
        <v>1761</v>
      </c>
      <c r="BR539" t="s">
        <v>64</v>
      </c>
      <c r="BT539" t="s">
        <v>1762</v>
      </c>
    </row>
    <row r="540" spans="68:72">
      <c r="BP540" t="s">
        <v>1763</v>
      </c>
      <c r="BQ540" t="s">
        <v>1764</v>
      </c>
      <c r="BR540" t="s">
        <v>64</v>
      </c>
      <c r="BT540" t="s">
        <v>1765</v>
      </c>
    </row>
    <row r="541" spans="68:72">
      <c r="BP541" t="s">
        <v>1766</v>
      </c>
      <c r="BQ541" t="s">
        <v>1767</v>
      </c>
      <c r="BR541" t="s">
        <v>64</v>
      </c>
      <c r="BT541" t="s">
        <v>1768</v>
      </c>
    </row>
    <row r="542" spans="68:72">
      <c r="BP542" t="s">
        <v>1769</v>
      </c>
      <c r="BQ542" t="s">
        <v>1770</v>
      </c>
      <c r="BR542" t="s">
        <v>64</v>
      </c>
      <c r="BT542" t="s">
        <v>1771</v>
      </c>
    </row>
    <row r="543" spans="68:72">
      <c r="BP543" t="s">
        <v>1772</v>
      </c>
      <c r="BQ543" t="s">
        <v>1773</v>
      </c>
      <c r="BR543" t="s">
        <v>1772</v>
      </c>
      <c r="BT543" t="s">
        <v>1774</v>
      </c>
    </row>
    <row r="544" spans="68:72">
      <c r="BP544" t="s">
        <v>1775</v>
      </c>
      <c r="BQ544" t="s">
        <v>54</v>
      </c>
      <c r="BR544" t="s">
        <v>1775</v>
      </c>
      <c r="BT544" t="s">
        <v>1776</v>
      </c>
    </row>
    <row r="545" spans="68:72">
      <c r="BP545" t="s">
        <v>1777</v>
      </c>
      <c r="BQ545" t="s">
        <v>63</v>
      </c>
      <c r="BR545" t="s">
        <v>64</v>
      </c>
      <c r="BT545" t="s">
        <v>1778</v>
      </c>
    </row>
    <row r="546" spans="68:72">
      <c r="BP546" t="s">
        <v>1779</v>
      </c>
      <c r="BQ546" t="s">
        <v>71</v>
      </c>
      <c r="BR546" t="s">
        <v>1779</v>
      </c>
      <c r="BT546" t="s">
        <v>1780</v>
      </c>
    </row>
    <row r="547" spans="68:72">
      <c r="BP547" t="s">
        <v>1781</v>
      </c>
      <c r="BQ547" t="s">
        <v>1782</v>
      </c>
      <c r="BR547" t="s">
        <v>64</v>
      </c>
      <c r="BT547" t="s">
        <v>1783</v>
      </c>
    </row>
    <row r="548" spans="68:72">
      <c r="BP548" t="s">
        <v>1784</v>
      </c>
      <c r="BQ548" t="s">
        <v>1785</v>
      </c>
      <c r="BR548" t="s">
        <v>64</v>
      </c>
      <c r="BT548" t="s">
        <v>1786</v>
      </c>
    </row>
    <row r="549" spans="68:72">
      <c r="BP549" t="s">
        <v>1787</v>
      </c>
      <c r="BQ549" t="s">
        <v>1788</v>
      </c>
      <c r="BR549" t="s">
        <v>64</v>
      </c>
      <c r="BT549" t="s">
        <v>1789</v>
      </c>
    </row>
    <row r="550" spans="68:72">
      <c r="BP550" t="s">
        <v>1790</v>
      </c>
      <c r="BQ550" t="s">
        <v>1791</v>
      </c>
      <c r="BR550" t="s">
        <v>64</v>
      </c>
      <c r="BT550" t="s">
        <v>1792</v>
      </c>
    </row>
    <row r="551" spans="68:72">
      <c r="BP551" t="s">
        <v>1793</v>
      </c>
      <c r="BQ551" t="s">
        <v>1794</v>
      </c>
      <c r="BR551" t="s">
        <v>64</v>
      </c>
      <c r="BT551" t="s">
        <v>1795</v>
      </c>
    </row>
    <row r="552" spans="68:72">
      <c r="BP552" t="s">
        <v>1796</v>
      </c>
      <c r="BQ552" t="s">
        <v>1797</v>
      </c>
      <c r="BR552" t="s">
        <v>1796</v>
      </c>
      <c r="BT552" t="s">
        <v>1798</v>
      </c>
    </row>
    <row r="553" spans="68:72">
      <c r="BP553" t="s">
        <v>1799</v>
      </c>
      <c r="BQ553" t="s">
        <v>1800</v>
      </c>
      <c r="BR553" t="s">
        <v>64</v>
      </c>
      <c r="BT553" t="s">
        <v>1801</v>
      </c>
    </row>
    <row r="554" spans="68:72">
      <c r="BP554" t="s">
        <v>1802</v>
      </c>
      <c r="BQ554" t="s">
        <v>1803</v>
      </c>
      <c r="BR554" t="s">
        <v>64</v>
      </c>
      <c r="BT554" t="s">
        <v>1804</v>
      </c>
    </row>
    <row r="555" spans="68:72">
      <c r="BP555" t="s">
        <v>1805</v>
      </c>
      <c r="BQ555" t="s">
        <v>1806</v>
      </c>
      <c r="BR555" t="s">
        <v>64</v>
      </c>
      <c r="BT555" t="s">
        <v>1807</v>
      </c>
    </row>
    <row r="556" spans="68:72">
      <c r="BP556" t="s">
        <v>1808</v>
      </c>
      <c r="BQ556" t="s">
        <v>1809</v>
      </c>
      <c r="BR556" t="s">
        <v>64</v>
      </c>
      <c r="BT556" t="s">
        <v>1810</v>
      </c>
    </row>
    <row r="557" spans="68:72">
      <c r="BP557" t="s">
        <v>1811</v>
      </c>
      <c r="BQ557" t="s">
        <v>1812</v>
      </c>
      <c r="BR557" t="s">
        <v>64</v>
      </c>
      <c r="BT557" t="s">
        <v>1813</v>
      </c>
    </row>
    <row r="558" spans="68:72">
      <c r="BP558" t="s">
        <v>1814</v>
      </c>
      <c r="BQ558" t="s">
        <v>1815</v>
      </c>
      <c r="BR558" t="s">
        <v>1814</v>
      </c>
      <c r="BT558" t="s">
        <v>1816</v>
      </c>
    </row>
    <row r="559" spans="68:72">
      <c r="BP559" t="s">
        <v>1817</v>
      </c>
      <c r="BQ559" t="s">
        <v>54</v>
      </c>
      <c r="BR559" t="s">
        <v>1817</v>
      </c>
      <c r="BT559" t="s">
        <v>1818</v>
      </c>
    </row>
    <row r="560" spans="68:72">
      <c r="BP560" t="s">
        <v>1819</v>
      </c>
      <c r="BQ560" t="s">
        <v>63</v>
      </c>
      <c r="BR560" t="s">
        <v>64</v>
      </c>
      <c r="BT560" t="s">
        <v>1820</v>
      </c>
    </row>
    <row r="561" spans="68:72">
      <c r="BP561" t="s">
        <v>1821</v>
      </c>
      <c r="BQ561" t="s">
        <v>71</v>
      </c>
      <c r="BR561" t="s">
        <v>1821</v>
      </c>
      <c r="BT561" t="s">
        <v>1822</v>
      </c>
    </row>
    <row r="562" spans="68:72">
      <c r="BP562" t="s">
        <v>1823</v>
      </c>
      <c r="BQ562" t="s">
        <v>1824</v>
      </c>
      <c r="BR562" t="s">
        <v>64</v>
      </c>
      <c r="BT562" t="s">
        <v>1825</v>
      </c>
    </row>
    <row r="563" spans="68:72">
      <c r="BP563" t="s">
        <v>1826</v>
      </c>
      <c r="BQ563" t="s">
        <v>1827</v>
      </c>
      <c r="BR563" t="s">
        <v>64</v>
      </c>
      <c r="BT563" t="s">
        <v>1828</v>
      </c>
    </row>
    <row r="564" spans="68:72">
      <c r="BP564" t="s">
        <v>1829</v>
      </c>
      <c r="BQ564" t="s">
        <v>1830</v>
      </c>
      <c r="BR564" t="s">
        <v>64</v>
      </c>
      <c r="BT564" t="s">
        <v>1831</v>
      </c>
    </row>
    <row r="565" spans="68:72">
      <c r="BP565" t="s">
        <v>1832</v>
      </c>
      <c r="BQ565" t="s">
        <v>1833</v>
      </c>
      <c r="BR565" t="s">
        <v>64</v>
      </c>
      <c r="BT565" t="s">
        <v>1834</v>
      </c>
    </row>
    <row r="566" spans="68:72">
      <c r="BP566" t="s">
        <v>1835</v>
      </c>
      <c r="BQ566" t="s">
        <v>1836</v>
      </c>
      <c r="BR566" t="s">
        <v>1835</v>
      </c>
      <c r="BT566" t="s">
        <v>1837</v>
      </c>
    </row>
    <row r="567" spans="68:72">
      <c r="BP567" t="s">
        <v>1838</v>
      </c>
      <c r="BQ567" t="s">
        <v>1839</v>
      </c>
      <c r="BR567" t="s">
        <v>64</v>
      </c>
      <c r="BT567" t="s">
        <v>1840</v>
      </c>
    </row>
    <row r="568" spans="68:72">
      <c r="BP568" t="s">
        <v>1841</v>
      </c>
      <c r="BQ568" t="s">
        <v>1842</v>
      </c>
      <c r="BR568" t="s">
        <v>64</v>
      </c>
      <c r="BT568" t="s">
        <v>1843</v>
      </c>
    </row>
    <row r="569" spans="68:72">
      <c r="BP569" t="s">
        <v>1844</v>
      </c>
      <c r="BQ569" t="s">
        <v>1845</v>
      </c>
      <c r="BR569" t="s">
        <v>64</v>
      </c>
      <c r="BT569" t="s">
        <v>1846</v>
      </c>
    </row>
    <row r="570" spans="68:72">
      <c r="BP570" t="s">
        <v>1847</v>
      </c>
      <c r="BQ570" t="s">
        <v>1848</v>
      </c>
      <c r="BR570" t="s">
        <v>64</v>
      </c>
      <c r="BT570" t="s">
        <v>1849</v>
      </c>
    </row>
    <row r="571" spans="68:72">
      <c r="BP571" t="s">
        <v>1850</v>
      </c>
      <c r="BQ571" t="s">
        <v>1851</v>
      </c>
      <c r="BR571" t="s">
        <v>64</v>
      </c>
      <c r="BT571" t="s">
        <v>1852</v>
      </c>
    </row>
    <row r="572" spans="68:72">
      <c r="BP572" t="s">
        <v>1853</v>
      </c>
      <c r="BQ572" t="s">
        <v>1854</v>
      </c>
      <c r="BR572" t="s">
        <v>1853</v>
      </c>
      <c r="BT572" t="s">
        <v>1855</v>
      </c>
    </row>
    <row r="573" spans="68:72">
      <c r="BP573" t="s">
        <v>1856</v>
      </c>
      <c r="BQ573" t="s">
        <v>1857</v>
      </c>
      <c r="BR573" t="s">
        <v>64</v>
      </c>
      <c r="BT573" t="s">
        <v>1858</v>
      </c>
    </row>
    <row r="574" spans="68:72">
      <c r="BP574" t="s">
        <v>1859</v>
      </c>
      <c r="BQ574" t="s">
        <v>1860</v>
      </c>
      <c r="BR574" t="s">
        <v>64</v>
      </c>
      <c r="BT574" t="s">
        <v>1861</v>
      </c>
    </row>
    <row r="575" spans="68:72">
      <c r="BP575" t="s">
        <v>1862</v>
      </c>
      <c r="BQ575" t="s">
        <v>1863</v>
      </c>
      <c r="BR575" t="s">
        <v>1862</v>
      </c>
      <c r="BT575" t="s">
        <v>1864</v>
      </c>
    </row>
    <row r="576" spans="68:72">
      <c r="BP576" t="s">
        <v>1865</v>
      </c>
      <c r="BQ576" t="s">
        <v>1866</v>
      </c>
      <c r="BR576" t="s">
        <v>64</v>
      </c>
      <c r="BT576" t="s">
        <v>1867</v>
      </c>
    </row>
    <row r="577" spans="68:72">
      <c r="BP577" t="s">
        <v>1868</v>
      </c>
      <c r="BQ577" t="s">
        <v>1869</v>
      </c>
      <c r="BR577" t="s">
        <v>64</v>
      </c>
      <c r="BT577" t="s">
        <v>1870</v>
      </c>
    </row>
    <row r="578" spans="68:72">
      <c r="BP578" t="s">
        <v>1871</v>
      </c>
      <c r="BQ578" t="s">
        <v>1863</v>
      </c>
      <c r="BR578" t="s">
        <v>64</v>
      </c>
      <c r="BT578" t="s">
        <v>1872</v>
      </c>
    </row>
    <row r="579" spans="68:72">
      <c r="BP579" t="s">
        <v>1873</v>
      </c>
      <c r="BQ579" t="s">
        <v>1874</v>
      </c>
      <c r="BR579" t="s">
        <v>1873</v>
      </c>
      <c r="BT579" t="s">
        <v>1875</v>
      </c>
    </row>
    <row r="580" spans="68:72">
      <c r="BP580" t="s">
        <v>1876</v>
      </c>
      <c r="BQ580" t="s">
        <v>1877</v>
      </c>
      <c r="BR580" t="s">
        <v>1876</v>
      </c>
      <c r="BT580" t="s">
        <v>1878</v>
      </c>
    </row>
    <row r="581" spans="68:72">
      <c r="BP581" t="s">
        <v>1879</v>
      </c>
      <c r="BQ581" t="s">
        <v>54</v>
      </c>
      <c r="BR581" t="s">
        <v>1879</v>
      </c>
      <c r="BT581" t="s">
        <v>1880</v>
      </c>
    </row>
    <row r="582" spans="68:72">
      <c r="BP582" t="s">
        <v>1881</v>
      </c>
      <c r="BQ582" t="s">
        <v>63</v>
      </c>
      <c r="BR582" t="s">
        <v>64</v>
      </c>
      <c r="BT582" t="s">
        <v>1882</v>
      </c>
    </row>
    <row r="583" spans="68:72">
      <c r="BP583" t="s">
        <v>1883</v>
      </c>
      <c r="BQ583" t="s">
        <v>71</v>
      </c>
      <c r="BR583" t="s">
        <v>1883</v>
      </c>
      <c r="BT583" t="s">
        <v>1884</v>
      </c>
    </row>
    <row r="584" spans="68:72">
      <c r="BP584" t="s">
        <v>1885</v>
      </c>
      <c r="BQ584" t="s">
        <v>1886</v>
      </c>
      <c r="BR584" t="s">
        <v>64</v>
      </c>
      <c r="BT584" t="s">
        <v>1887</v>
      </c>
    </row>
    <row r="585" spans="68:72">
      <c r="BP585" t="s">
        <v>1888</v>
      </c>
      <c r="BQ585" t="s">
        <v>1889</v>
      </c>
      <c r="BR585" t="s">
        <v>64</v>
      </c>
      <c r="BT585" t="s">
        <v>1890</v>
      </c>
    </row>
    <row r="586" spans="68:72">
      <c r="BP586" t="s">
        <v>1891</v>
      </c>
      <c r="BQ586" t="s">
        <v>1892</v>
      </c>
      <c r="BR586" t="s">
        <v>64</v>
      </c>
      <c r="BT586" t="s">
        <v>1893</v>
      </c>
    </row>
    <row r="587" spans="68:72">
      <c r="BP587" t="s">
        <v>1894</v>
      </c>
      <c r="BQ587" t="s">
        <v>1895</v>
      </c>
      <c r="BR587" t="s">
        <v>64</v>
      </c>
      <c r="BT587" t="s">
        <v>1896</v>
      </c>
    </row>
    <row r="588" spans="68:72">
      <c r="BP588" t="s">
        <v>1897</v>
      </c>
      <c r="BQ588" t="s">
        <v>348</v>
      </c>
      <c r="BR588" t="s">
        <v>64</v>
      </c>
      <c r="BT588" t="s">
        <v>1898</v>
      </c>
    </row>
    <row r="589" spans="68:72">
      <c r="BP589" t="s">
        <v>1899</v>
      </c>
      <c r="BQ589" t="s">
        <v>1900</v>
      </c>
      <c r="BR589" t="s">
        <v>64</v>
      </c>
      <c r="BT589" t="s">
        <v>1901</v>
      </c>
    </row>
    <row r="590" spans="68:72">
      <c r="BP590" t="s">
        <v>1902</v>
      </c>
      <c r="BQ590" t="s">
        <v>1903</v>
      </c>
      <c r="BR590" t="s">
        <v>64</v>
      </c>
      <c r="BT590" t="s">
        <v>1904</v>
      </c>
    </row>
    <row r="591" spans="68:72">
      <c r="BP591" t="s">
        <v>1905</v>
      </c>
      <c r="BQ591" t="s">
        <v>1906</v>
      </c>
      <c r="BR591" t="s">
        <v>64</v>
      </c>
      <c r="BT591" t="s">
        <v>1907</v>
      </c>
    </row>
    <row r="592" spans="68:72">
      <c r="BP592" t="s">
        <v>1908</v>
      </c>
      <c r="BQ592" t="s">
        <v>1909</v>
      </c>
      <c r="BR592" t="s">
        <v>64</v>
      </c>
      <c r="BT592" t="s">
        <v>1910</v>
      </c>
    </row>
    <row r="593" spans="68:72">
      <c r="BP593" t="s">
        <v>1911</v>
      </c>
      <c r="BQ593" t="s">
        <v>1912</v>
      </c>
      <c r="BR593" t="s">
        <v>64</v>
      </c>
      <c r="BT593" t="s">
        <v>1913</v>
      </c>
    </row>
    <row r="594" spans="68:72">
      <c r="BP594" t="s">
        <v>1914</v>
      </c>
      <c r="BQ594" t="s">
        <v>1915</v>
      </c>
      <c r="BR594" t="s">
        <v>64</v>
      </c>
      <c r="BT594" t="s">
        <v>1916</v>
      </c>
    </row>
    <row r="595" spans="68:72">
      <c r="BP595" t="s">
        <v>1917</v>
      </c>
      <c r="BQ595" t="s">
        <v>1918</v>
      </c>
      <c r="BR595" t="s">
        <v>64</v>
      </c>
      <c r="BT595" t="s">
        <v>1919</v>
      </c>
    </row>
    <row r="596" spans="68:72">
      <c r="BP596" t="s">
        <v>1920</v>
      </c>
      <c r="BQ596" t="s">
        <v>1921</v>
      </c>
      <c r="BR596" t="s">
        <v>64</v>
      </c>
      <c r="BT596" t="s">
        <v>1922</v>
      </c>
    </row>
    <row r="597" spans="68:72">
      <c r="BP597" t="s">
        <v>1923</v>
      </c>
      <c r="BQ597" t="s">
        <v>112</v>
      </c>
      <c r="BR597" t="s">
        <v>1923</v>
      </c>
      <c r="BT597" t="s">
        <v>1924</v>
      </c>
    </row>
    <row r="598" spans="68:72">
      <c r="BP598" t="s">
        <v>1925</v>
      </c>
      <c r="BQ598" t="s">
        <v>1926</v>
      </c>
      <c r="BR598" t="s">
        <v>64</v>
      </c>
      <c r="BT598" t="s">
        <v>1927</v>
      </c>
    </row>
    <row r="599" spans="68:72">
      <c r="BP599" t="s">
        <v>1928</v>
      </c>
      <c r="BQ599" t="s">
        <v>1929</v>
      </c>
      <c r="BR599" t="s">
        <v>1928</v>
      </c>
      <c r="BT599" t="s">
        <v>1930</v>
      </c>
    </row>
    <row r="600" spans="68:72">
      <c r="BP600" t="s">
        <v>1931</v>
      </c>
      <c r="BQ600" t="s">
        <v>54</v>
      </c>
      <c r="BR600" t="s">
        <v>1931</v>
      </c>
      <c r="BT600" t="s">
        <v>1932</v>
      </c>
    </row>
    <row r="601" spans="68:72">
      <c r="BP601" t="s">
        <v>1933</v>
      </c>
      <c r="BQ601" t="s">
        <v>63</v>
      </c>
      <c r="BR601" t="s">
        <v>64</v>
      </c>
      <c r="BT601" t="s">
        <v>1934</v>
      </c>
    </row>
    <row r="602" spans="68:72">
      <c r="BP602" t="s">
        <v>1935</v>
      </c>
      <c r="BQ602" t="s">
        <v>71</v>
      </c>
      <c r="BR602" t="s">
        <v>1935</v>
      </c>
      <c r="BT602" t="s">
        <v>1936</v>
      </c>
    </row>
    <row r="603" spans="68:72">
      <c r="BP603" t="s">
        <v>1937</v>
      </c>
      <c r="BQ603" t="s">
        <v>1938</v>
      </c>
      <c r="BR603" t="s">
        <v>64</v>
      </c>
      <c r="BT603" t="s">
        <v>1939</v>
      </c>
    </row>
    <row r="604" spans="68:72">
      <c r="BP604" t="s">
        <v>1940</v>
      </c>
      <c r="BQ604" t="s">
        <v>1941</v>
      </c>
      <c r="BR604" t="s">
        <v>64</v>
      </c>
      <c r="BT604" t="s">
        <v>1942</v>
      </c>
    </row>
    <row r="605" spans="68:72">
      <c r="BP605" t="s">
        <v>1943</v>
      </c>
      <c r="BQ605" t="s">
        <v>1944</v>
      </c>
      <c r="BR605" t="s">
        <v>64</v>
      </c>
      <c r="BT605" t="s">
        <v>1945</v>
      </c>
    </row>
    <row r="606" spans="68:72">
      <c r="BP606" t="s">
        <v>1946</v>
      </c>
      <c r="BQ606" t="s">
        <v>1947</v>
      </c>
      <c r="BR606" t="s">
        <v>64</v>
      </c>
      <c r="BT606" t="s">
        <v>1948</v>
      </c>
    </row>
    <row r="607" spans="68:72">
      <c r="BP607" t="s">
        <v>1949</v>
      </c>
      <c r="BQ607" t="s">
        <v>1950</v>
      </c>
      <c r="BR607" t="s">
        <v>1949</v>
      </c>
      <c r="BT607" t="s">
        <v>1951</v>
      </c>
    </row>
    <row r="608" spans="68:72">
      <c r="BP608" t="s">
        <v>1952</v>
      </c>
      <c r="BQ608" t="s">
        <v>1953</v>
      </c>
      <c r="BR608" t="s">
        <v>1952</v>
      </c>
      <c r="BT608" t="s">
        <v>1954</v>
      </c>
    </row>
    <row r="609" spans="68:72">
      <c r="BP609" t="s">
        <v>1955</v>
      </c>
      <c r="BQ609" t="s">
        <v>1956</v>
      </c>
      <c r="BR609" t="s">
        <v>1955</v>
      </c>
      <c r="BT609" t="s">
        <v>1957</v>
      </c>
    </row>
    <row r="610" spans="68:72">
      <c r="BP610" t="s">
        <v>1958</v>
      </c>
      <c r="BQ610" t="s">
        <v>1959</v>
      </c>
      <c r="BR610" t="s">
        <v>1958</v>
      </c>
      <c r="BT610" t="s">
        <v>1960</v>
      </c>
    </row>
    <row r="611" spans="68:72">
      <c r="BP611" t="s">
        <v>1961</v>
      </c>
      <c r="BQ611" t="s">
        <v>1962</v>
      </c>
      <c r="BR611" t="s">
        <v>1961</v>
      </c>
      <c r="BT611" t="s">
        <v>1963</v>
      </c>
    </row>
    <row r="612" spans="68:72">
      <c r="BP612" t="s">
        <v>1964</v>
      </c>
      <c r="BQ612" t="s">
        <v>1965</v>
      </c>
      <c r="BR612" t="s">
        <v>64</v>
      </c>
      <c r="BT612" t="s">
        <v>1966</v>
      </c>
    </row>
    <row r="613" spans="68:72">
      <c r="BP613" t="s">
        <v>1967</v>
      </c>
      <c r="BQ613" t="s">
        <v>1968</v>
      </c>
      <c r="BR613" t="s">
        <v>64</v>
      </c>
      <c r="BT613" t="s">
        <v>1969</v>
      </c>
    </row>
    <row r="614" spans="68:72">
      <c r="BP614" t="s">
        <v>1970</v>
      </c>
      <c r="BQ614" t="s">
        <v>1971</v>
      </c>
      <c r="BR614" t="s">
        <v>64</v>
      </c>
      <c r="BT614" t="s">
        <v>1972</v>
      </c>
    </row>
    <row r="615" spans="68:72">
      <c r="BP615" t="s">
        <v>1973</v>
      </c>
      <c r="BQ615" t="s">
        <v>1974</v>
      </c>
      <c r="BR615" t="s">
        <v>64</v>
      </c>
      <c r="BT615" t="s">
        <v>1975</v>
      </c>
    </row>
    <row r="616" spans="68:72">
      <c r="BP616" t="s">
        <v>1976</v>
      </c>
      <c r="BQ616" t="s">
        <v>1977</v>
      </c>
      <c r="BR616" t="s">
        <v>64</v>
      </c>
      <c r="BT616" t="s">
        <v>1978</v>
      </c>
    </row>
    <row r="617" spans="68:72">
      <c r="BP617" t="s">
        <v>1979</v>
      </c>
      <c r="BQ617" t="s">
        <v>1980</v>
      </c>
      <c r="BR617" t="s">
        <v>64</v>
      </c>
      <c r="BT617" t="s">
        <v>1981</v>
      </c>
    </row>
    <row r="618" spans="68:72">
      <c r="BP618" t="s">
        <v>1982</v>
      </c>
      <c r="BQ618" t="s">
        <v>1983</v>
      </c>
      <c r="BR618" t="s">
        <v>64</v>
      </c>
      <c r="BT618" t="s">
        <v>1984</v>
      </c>
    </row>
    <row r="619" spans="68:72">
      <c r="BP619" t="s">
        <v>1985</v>
      </c>
      <c r="BQ619" t="s">
        <v>1986</v>
      </c>
      <c r="BR619" t="s">
        <v>64</v>
      </c>
      <c r="BT619" t="s">
        <v>1987</v>
      </c>
    </row>
    <row r="620" spans="68:72">
      <c r="BP620" t="s">
        <v>1988</v>
      </c>
      <c r="BQ620" t="s">
        <v>1989</v>
      </c>
      <c r="BR620" t="s">
        <v>1988</v>
      </c>
      <c r="BT620" t="s">
        <v>1990</v>
      </c>
    </row>
    <row r="621" spans="68:72">
      <c r="BP621" t="s">
        <v>1991</v>
      </c>
      <c r="BQ621" t="s">
        <v>1992</v>
      </c>
      <c r="BR621" t="s">
        <v>64</v>
      </c>
      <c r="BT621" t="s">
        <v>1993</v>
      </c>
    </row>
    <row r="622" spans="68:72">
      <c r="BP622" t="s">
        <v>1994</v>
      </c>
      <c r="BQ622" t="s">
        <v>1995</v>
      </c>
      <c r="BR622" t="s">
        <v>64</v>
      </c>
      <c r="BT622" t="s">
        <v>1996</v>
      </c>
    </row>
    <row r="623" spans="68:72">
      <c r="BP623" t="s">
        <v>1997</v>
      </c>
      <c r="BQ623" t="s">
        <v>1998</v>
      </c>
      <c r="BR623" t="s">
        <v>64</v>
      </c>
      <c r="BT623" t="s">
        <v>1999</v>
      </c>
    </row>
    <row r="624" spans="68:72">
      <c r="BP624" t="s">
        <v>2000</v>
      </c>
      <c r="BQ624" t="s">
        <v>2001</v>
      </c>
      <c r="BR624" t="s">
        <v>2000</v>
      </c>
      <c r="BT624" t="s">
        <v>2002</v>
      </c>
    </row>
    <row r="625" spans="68:72">
      <c r="BP625" t="s">
        <v>2003</v>
      </c>
      <c r="BQ625" t="s">
        <v>2004</v>
      </c>
      <c r="BR625" t="s">
        <v>64</v>
      </c>
      <c r="BT625" t="s">
        <v>2005</v>
      </c>
    </row>
    <row r="626" spans="68:72">
      <c r="BP626" t="s">
        <v>2006</v>
      </c>
      <c r="BQ626" t="s">
        <v>2007</v>
      </c>
      <c r="BR626" t="s">
        <v>64</v>
      </c>
      <c r="BT626" t="s">
        <v>2008</v>
      </c>
    </row>
    <row r="627" spans="68:72">
      <c r="BP627" t="s">
        <v>2009</v>
      </c>
      <c r="BQ627" t="s">
        <v>2010</v>
      </c>
      <c r="BR627" t="s">
        <v>64</v>
      </c>
      <c r="BT627" t="s">
        <v>2011</v>
      </c>
    </row>
    <row r="628" spans="68:72">
      <c r="BP628" t="s">
        <v>2012</v>
      </c>
      <c r="BQ628" t="s">
        <v>2013</v>
      </c>
      <c r="BR628" t="s">
        <v>64</v>
      </c>
      <c r="BT628" t="s">
        <v>2014</v>
      </c>
    </row>
    <row r="629" spans="68:72">
      <c r="BP629" t="s">
        <v>2015</v>
      </c>
      <c r="BQ629" t="s">
        <v>2016</v>
      </c>
      <c r="BR629" t="s">
        <v>64</v>
      </c>
      <c r="BT629" t="s">
        <v>2017</v>
      </c>
    </row>
    <row r="630" spans="68:72">
      <c r="BP630" t="s">
        <v>2018</v>
      </c>
      <c r="BQ630" t="s">
        <v>2019</v>
      </c>
      <c r="BR630" t="s">
        <v>64</v>
      </c>
      <c r="BT630" t="s">
        <v>2020</v>
      </c>
    </row>
    <row r="631" spans="68:72">
      <c r="BP631" t="s">
        <v>2021</v>
      </c>
      <c r="BQ631" t="s">
        <v>2022</v>
      </c>
      <c r="BR631" t="s">
        <v>64</v>
      </c>
      <c r="BT631" t="s">
        <v>2023</v>
      </c>
    </row>
    <row r="632" spans="68:72">
      <c r="BP632" t="s">
        <v>2024</v>
      </c>
      <c r="BQ632" t="s">
        <v>2025</v>
      </c>
      <c r="BR632" t="s">
        <v>64</v>
      </c>
      <c r="BT632" t="s">
        <v>2026</v>
      </c>
    </row>
    <row r="633" spans="68:72">
      <c r="BP633" t="s">
        <v>2027</v>
      </c>
      <c r="BQ633" t="s">
        <v>2028</v>
      </c>
      <c r="BR633" t="s">
        <v>64</v>
      </c>
      <c r="BT633" t="s">
        <v>2029</v>
      </c>
    </row>
    <row r="634" spans="68:72">
      <c r="BP634" t="s">
        <v>2030</v>
      </c>
      <c r="BQ634" t="s">
        <v>2031</v>
      </c>
      <c r="BR634" t="s">
        <v>2030</v>
      </c>
      <c r="BT634" t="s">
        <v>2032</v>
      </c>
    </row>
    <row r="635" spans="68:72">
      <c r="BP635" t="s">
        <v>2033</v>
      </c>
      <c r="BQ635" t="s">
        <v>2034</v>
      </c>
      <c r="BR635" t="s">
        <v>64</v>
      </c>
      <c r="BT635" t="s">
        <v>2035</v>
      </c>
    </row>
    <row r="636" spans="68:72">
      <c r="BP636" t="s">
        <v>2036</v>
      </c>
      <c r="BQ636" t="s">
        <v>2037</v>
      </c>
      <c r="BR636" t="s">
        <v>64</v>
      </c>
      <c r="BT636" t="s">
        <v>2038</v>
      </c>
    </row>
    <row r="637" spans="68:72">
      <c r="BP637" t="s">
        <v>2039</v>
      </c>
      <c r="BQ637" t="s">
        <v>2040</v>
      </c>
      <c r="BR637" t="s">
        <v>64</v>
      </c>
      <c r="BT637" t="s">
        <v>2041</v>
      </c>
    </row>
    <row r="638" spans="68:72">
      <c r="BP638" t="s">
        <v>2042</v>
      </c>
      <c r="BQ638" t="s">
        <v>2043</v>
      </c>
      <c r="BR638" t="s">
        <v>64</v>
      </c>
      <c r="BT638" t="s">
        <v>2044</v>
      </c>
    </row>
    <row r="639" spans="68:72">
      <c r="BP639" t="s">
        <v>2045</v>
      </c>
      <c r="BQ639" t="s">
        <v>2046</v>
      </c>
      <c r="BR639" t="s">
        <v>64</v>
      </c>
      <c r="BT639" t="s">
        <v>2047</v>
      </c>
    </row>
    <row r="640" spans="68:72">
      <c r="BP640" t="s">
        <v>2048</v>
      </c>
      <c r="BQ640" t="s">
        <v>2049</v>
      </c>
      <c r="BR640" t="s">
        <v>64</v>
      </c>
      <c r="BT640" t="s">
        <v>2050</v>
      </c>
    </row>
    <row r="641" spans="68:72">
      <c r="BP641" t="s">
        <v>2051</v>
      </c>
      <c r="BQ641" t="s">
        <v>2052</v>
      </c>
      <c r="BR641" t="s">
        <v>64</v>
      </c>
      <c r="BT641" t="s">
        <v>2053</v>
      </c>
    </row>
    <row r="642" spans="68:72">
      <c r="BP642" t="s">
        <v>2054</v>
      </c>
      <c r="BQ642" t="s">
        <v>2055</v>
      </c>
      <c r="BR642" t="s">
        <v>64</v>
      </c>
      <c r="BT642" t="s">
        <v>2056</v>
      </c>
    </row>
    <row r="643" spans="68:72">
      <c r="BP643" t="s">
        <v>2057</v>
      </c>
      <c r="BQ643" t="s">
        <v>2058</v>
      </c>
      <c r="BR643" t="s">
        <v>2057</v>
      </c>
      <c r="BT643" t="s">
        <v>2059</v>
      </c>
    </row>
    <row r="644" spans="68:72">
      <c r="BP644" t="s">
        <v>2060</v>
      </c>
      <c r="BQ644" t="s">
        <v>2061</v>
      </c>
      <c r="BR644" t="s">
        <v>64</v>
      </c>
      <c r="BT644" t="s">
        <v>2062</v>
      </c>
    </row>
    <row r="645" spans="68:72">
      <c r="BP645" t="s">
        <v>2063</v>
      </c>
      <c r="BQ645" t="s">
        <v>2064</v>
      </c>
      <c r="BR645" t="s">
        <v>64</v>
      </c>
      <c r="BT645" t="s">
        <v>2065</v>
      </c>
    </row>
    <row r="646" spans="68:72">
      <c r="BP646" t="s">
        <v>2066</v>
      </c>
      <c r="BQ646" t="s">
        <v>2067</v>
      </c>
      <c r="BR646" t="s">
        <v>64</v>
      </c>
      <c r="BT646" t="s">
        <v>2068</v>
      </c>
    </row>
    <row r="647" spans="68:72">
      <c r="BP647" t="s">
        <v>2069</v>
      </c>
      <c r="BQ647" t="s">
        <v>2070</v>
      </c>
      <c r="BR647" t="s">
        <v>64</v>
      </c>
      <c r="BT647" t="s">
        <v>2071</v>
      </c>
    </row>
    <row r="648" spans="68:72">
      <c r="BP648" t="s">
        <v>2072</v>
      </c>
      <c r="BQ648" t="s">
        <v>2073</v>
      </c>
      <c r="BR648" t="s">
        <v>64</v>
      </c>
      <c r="BT648" t="s">
        <v>2074</v>
      </c>
    </row>
    <row r="649" spans="68:72">
      <c r="BP649" t="s">
        <v>2075</v>
      </c>
      <c r="BQ649" t="s">
        <v>2076</v>
      </c>
      <c r="BR649" t="s">
        <v>64</v>
      </c>
      <c r="BT649" t="s">
        <v>2077</v>
      </c>
    </row>
    <row r="650" spans="68:72">
      <c r="BP650" t="s">
        <v>2078</v>
      </c>
      <c r="BQ650" t="s">
        <v>2079</v>
      </c>
      <c r="BR650" t="s">
        <v>2078</v>
      </c>
      <c r="BT650" t="s">
        <v>2080</v>
      </c>
    </row>
    <row r="651" spans="68:72">
      <c r="BP651" t="s">
        <v>2081</v>
      </c>
      <c r="BQ651" t="s">
        <v>2082</v>
      </c>
      <c r="BR651" t="s">
        <v>64</v>
      </c>
      <c r="BT651" t="s">
        <v>2083</v>
      </c>
    </row>
    <row r="652" spans="68:72">
      <c r="BP652" t="s">
        <v>2084</v>
      </c>
      <c r="BQ652" t="s">
        <v>2085</v>
      </c>
      <c r="BR652" t="s">
        <v>64</v>
      </c>
      <c r="BT652" t="s">
        <v>2086</v>
      </c>
    </row>
    <row r="653" spans="68:72">
      <c r="BP653" t="s">
        <v>2087</v>
      </c>
      <c r="BQ653" t="s">
        <v>2088</v>
      </c>
      <c r="BR653" t="s">
        <v>64</v>
      </c>
      <c r="BT653" t="s">
        <v>2089</v>
      </c>
    </row>
    <row r="654" spans="68:72">
      <c r="BP654" t="s">
        <v>2090</v>
      </c>
      <c r="BQ654" t="s">
        <v>2091</v>
      </c>
      <c r="BR654" t="s">
        <v>64</v>
      </c>
      <c r="BT654" t="s">
        <v>2092</v>
      </c>
    </row>
    <row r="655" spans="68:72">
      <c r="BP655" t="s">
        <v>2093</v>
      </c>
      <c r="BQ655" t="s">
        <v>2094</v>
      </c>
      <c r="BR655" t="s">
        <v>64</v>
      </c>
      <c r="BT655" t="s">
        <v>2095</v>
      </c>
    </row>
    <row r="656" spans="68:72">
      <c r="BP656" t="s">
        <v>2096</v>
      </c>
      <c r="BQ656" t="s">
        <v>2097</v>
      </c>
      <c r="BR656" t="s">
        <v>64</v>
      </c>
      <c r="BT656" t="s">
        <v>2098</v>
      </c>
    </row>
    <row r="657" spans="68:72">
      <c r="BP657" t="s">
        <v>2099</v>
      </c>
      <c r="BQ657" t="s">
        <v>2100</v>
      </c>
      <c r="BR657" t="s">
        <v>64</v>
      </c>
      <c r="BT657" t="s">
        <v>2101</v>
      </c>
    </row>
    <row r="658" spans="68:72">
      <c r="BP658" t="s">
        <v>2102</v>
      </c>
      <c r="BQ658" t="s">
        <v>2103</v>
      </c>
      <c r="BR658" t="s">
        <v>2102</v>
      </c>
      <c r="BT658" t="s">
        <v>2104</v>
      </c>
    </row>
    <row r="659" spans="68:72">
      <c r="BP659" t="s">
        <v>2105</v>
      </c>
      <c r="BQ659" t="s">
        <v>54</v>
      </c>
      <c r="BR659" t="s">
        <v>2105</v>
      </c>
      <c r="BT659" t="s">
        <v>2106</v>
      </c>
    </row>
    <row r="660" spans="68:72">
      <c r="BP660" t="s">
        <v>2107</v>
      </c>
      <c r="BQ660" t="s">
        <v>63</v>
      </c>
      <c r="BR660" t="s">
        <v>64</v>
      </c>
      <c r="BT660" t="s">
        <v>2108</v>
      </c>
    </row>
    <row r="661" spans="68:72">
      <c r="BP661" t="s">
        <v>2109</v>
      </c>
      <c r="BQ661" t="s">
        <v>71</v>
      </c>
      <c r="BR661" t="s">
        <v>2109</v>
      </c>
      <c r="BT661" t="s">
        <v>2110</v>
      </c>
    </row>
    <row r="662" spans="68:72">
      <c r="BP662" t="s">
        <v>2111</v>
      </c>
      <c r="BQ662" t="s">
        <v>2112</v>
      </c>
      <c r="BR662" t="s">
        <v>64</v>
      </c>
      <c r="BT662" t="s">
        <v>2113</v>
      </c>
    </row>
    <row r="663" spans="68:72">
      <c r="BP663" t="s">
        <v>2114</v>
      </c>
      <c r="BQ663" t="s">
        <v>2115</v>
      </c>
      <c r="BR663" t="s">
        <v>64</v>
      </c>
      <c r="BT663" t="s">
        <v>2116</v>
      </c>
    </row>
    <row r="664" spans="68:72">
      <c r="BP664" t="s">
        <v>2117</v>
      </c>
      <c r="BQ664" t="s">
        <v>2118</v>
      </c>
      <c r="BR664" t="s">
        <v>64</v>
      </c>
      <c r="BT664" t="s">
        <v>2119</v>
      </c>
    </row>
    <row r="665" spans="68:72">
      <c r="BP665" t="s">
        <v>2120</v>
      </c>
      <c r="BQ665" t="s">
        <v>2121</v>
      </c>
      <c r="BR665" t="s">
        <v>64</v>
      </c>
      <c r="BT665" t="s">
        <v>2122</v>
      </c>
    </row>
    <row r="666" spans="68:72">
      <c r="BP666" t="s">
        <v>2123</v>
      </c>
      <c r="BQ666" t="s">
        <v>2124</v>
      </c>
      <c r="BR666" t="s">
        <v>64</v>
      </c>
      <c r="BT666" t="s">
        <v>2125</v>
      </c>
    </row>
    <row r="667" spans="68:72">
      <c r="BP667" t="s">
        <v>2126</v>
      </c>
      <c r="BQ667" t="s">
        <v>2127</v>
      </c>
      <c r="BR667" t="s">
        <v>2126</v>
      </c>
      <c r="BT667" t="s">
        <v>2128</v>
      </c>
    </row>
    <row r="668" spans="68:72">
      <c r="BP668" t="s">
        <v>2129</v>
      </c>
      <c r="BQ668" t="s">
        <v>54</v>
      </c>
      <c r="BR668" t="s">
        <v>2129</v>
      </c>
      <c r="BT668" t="s">
        <v>2130</v>
      </c>
    </row>
    <row r="669" spans="68:72">
      <c r="BP669" t="s">
        <v>2131</v>
      </c>
      <c r="BQ669" t="s">
        <v>63</v>
      </c>
      <c r="BR669" t="s">
        <v>64</v>
      </c>
      <c r="BT669" t="s">
        <v>2132</v>
      </c>
    </row>
    <row r="670" spans="68:72">
      <c r="BP670" t="s">
        <v>2133</v>
      </c>
      <c r="BQ670" t="s">
        <v>71</v>
      </c>
      <c r="BR670" t="s">
        <v>2133</v>
      </c>
      <c r="BT670" t="s">
        <v>2134</v>
      </c>
    </row>
    <row r="671" spans="68:72">
      <c r="BP671" t="s">
        <v>2135</v>
      </c>
      <c r="BQ671" t="s">
        <v>112</v>
      </c>
      <c r="BR671" t="s">
        <v>2135</v>
      </c>
      <c r="BT671" t="s">
        <v>2136</v>
      </c>
    </row>
    <row r="672" spans="68:72">
      <c r="BP672" t="s">
        <v>2137</v>
      </c>
      <c r="BQ672" t="s">
        <v>2138</v>
      </c>
      <c r="BR672" t="s">
        <v>64</v>
      </c>
      <c r="BT672" t="s">
        <v>2139</v>
      </c>
    </row>
    <row r="673" spans="68:72">
      <c r="BP673" t="s">
        <v>2140</v>
      </c>
      <c r="BQ673" t="s">
        <v>2141</v>
      </c>
      <c r="BR673" t="s">
        <v>2140</v>
      </c>
      <c r="BT673" t="s">
        <v>2142</v>
      </c>
    </row>
    <row r="674" spans="68:72">
      <c r="BP674" t="s">
        <v>2143</v>
      </c>
      <c r="BQ674" t="s">
        <v>2144</v>
      </c>
      <c r="BR674" t="s">
        <v>64</v>
      </c>
      <c r="BT674" t="s">
        <v>2145</v>
      </c>
    </row>
    <row r="675" spans="68:72">
      <c r="BP675" t="s">
        <v>2146</v>
      </c>
      <c r="BQ675" t="s">
        <v>2147</v>
      </c>
      <c r="BR675" t="s">
        <v>64</v>
      </c>
      <c r="BT675" t="s">
        <v>2148</v>
      </c>
    </row>
    <row r="676" spans="68:72">
      <c r="BP676" t="s">
        <v>2149</v>
      </c>
      <c r="BQ676" t="s">
        <v>2150</v>
      </c>
      <c r="BR676" t="s">
        <v>2149</v>
      </c>
      <c r="BT676" t="s">
        <v>2151</v>
      </c>
    </row>
    <row r="677" spans="68:72">
      <c r="BP677" t="s">
        <v>2152</v>
      </c>
      <c r="BQ677" t="s">
        <v>2153</v>
      </c>
      <c r="BR677" t="s">
        <v>64</v>
      </c>
      <c r="BT677" t="s">
        <v>2154</v>
      </c>
    </row>
    <row r="678" spans="68:72">
      <c r="BP678" t="s">
        <v>2155</v>
      </c>
      <c r="BQ678" t="s">
        <v>2156</v>
      </c>
      <c r="BR678" t="s">
        <v>64</v>
      </c>
      <c r="BT678" t="s">
        <v>2157</v>
      </c>
    </row>
    <row r="679" spans="68:72">
      <c r="BP679" t="s">
        <v>2158</v>
      </c>
      <c r="BQ679" t="s">
        <v>2159</v>
      </c>
      <c r="BR679" t="s">
        <v>2158</v>
      </c>
      <c r="BT679" t="s">
        <v>2160</v>
      </c>
    </row>
    <row r="680" spans="68:72">
      <c r="BP680" t="s">
        <v>2161</v>
      </c>
      <c r="BQ680" t="s">
        <v>2162</v>
      </c>
      <c r="BR680" t="s">
        <v>64</v>
      </c>
      <c r="BT680" t="s">
        <v>2163</v>
      </c>
    </row>
    <row r="681" spans="68:72">
      <c r="BP681" t="s">
        <v>2164</v>
      </c>
      <c r="BQ681" t="s">
        <v>2165</v>
      </c>
      <c r="BR681" t="s">
        <v>64</v>
      </c>
      <c r="BT681" t="s">
        <v>2166</v>
      </c>
    </row>
    <row r="682" spans="68:72">
      <c r="BP682" t="s">
        <v>2167</v>
      </c>
      <c r="BQ682" t="s">
        <v>2168</v>
      </c>
      <c r="BR682" t="s">
        <v>2167</v>
      </c>
      <c r="BT682" t="s">
        <v>2169</v>
      </c>
    </row>
    <row r="683" spans="68:72">
      <c r="BP683" t="s">
        <v>2170</v>
      </c>
      <c r="BQ683" t="s">
        <v>2171</v>
      </c>
      <c r="BR683" t="s">
        <v>64</v>
      </c>
      <c r="BT683" t="s">
        <v>2172</v>
      </c>
    </row>
    <row r="684" spans="68:72">
      <c r="BP684" t="s">
        <v>2173</v>
      </c>
      <c r="BQ684" t="s">
        <v>2174</v>
      </c>
      <c r="BR684" t="s">
        <v>64</v>
      </c>
      <c r="BT684" t="s">
        <v>2175</v>
      </c>
    </row>
    <row r="685" spans="68:72">
      <c r="BP685" t="s">
        <v>2176</v>
      </c>
      <c r="BQ685" t="s">
        <v>2177</v>
      </c>
      <c r="BR685" t="s">
        <v>2176</v>
      </c>
      <c r="BT685" t="s">
        <v>2178</v>
      </c>
    </row>
    <row r="686" spans="68:72">
      <c r="BP686" t="s">
        <v>2179</v>
      </c>
      <c r="BQ686" t="s">
        <v>2180</v>
      </c>
      <c r="BR686" t="s">
        <v>64</v>
      </c>
      <c r="BT686" t="s">
        <v>2181</v>
      </c>
    </row>
    <row r="687" spans="68:72">
      <c r="BP687" t="s">
        <v>2182</v>
      </c>
      <c r="BQ687" t="s">
        <v>2183</v>
      </c>
      <c r="BR687" t="s">
        <v>64</v>
      </c>
      <c r="BT687" t="s">
        <v>2184</v>
      </c>
    </row>
    <row r="688" spans="68:72">
      <c r="BP688" t="s">
        <v>2185</v>
      </c>
      <c r="BQ688" t="s">
        <v>2186</v>
      </c>
      <c r="BR688" t="s">
        <v>2185</v>
      </c>
      <c r="BT688" t="s">
        <v>2187</v>
      </c>
    </row>
    <row r="689" spans="68:72">
      <c r="BP689" t="s">
        <v>2188</v>
      </c>
      <c r="BQ689" t="s">
        <v>2189</v>
      </c>
      <c r="BR689" t="s">
        <v>2188</v>
      </c>
      <c r="BT689" t="s">
        <v>2190</v>
      </c>
    </row>
    <row r="690" spans="68:72">
      <c r="BP690" t="s">
        <v>2191</v>
      </c>
      <c r="BQ690" t="s">
        <v>2192</v>
      </c>
      <c r="BR690" t="s">
        <v>2191</v>
      </c>
      <c r="BT690" t="s">
        <v>2193</v>
      </c>
    </row>
    <row r="691" spans="68:72">
      <c r="BP691" t="s">
        <v>2194</v>
      </c>
      <c r="BQ691" t="s">
        <v>2195</v>
      </c>
      <c r="BR691" t="s">
        <v>2194</v>
      </c>
      <c r="BT691" t="s">
        <v>2196</v>
      </c>
    </row>
    <row r="692" spans="68:72">
      <c r="BP692" t="s">
        <v>2197</v>
      </c>
      <c r="BQ692" t="s">
        <v>2198</v>
      </c>
      <c r="BR692" t="s">
        <v>2197</v>
      </c>
      <c r="BT692" t="s">
        <v>2199</v>
      </c>
    </row>
    <row r="693" spans="68:72">
      <c r="BP693" t="s">
        <v>2200</v>
      </c>
      <c r="BQ693" t="s">
        <v>2201</v>
      </c>
      <c r="BR693" t="s">
        <v>2200</v>
      </c>
      <c r="BT693" t="s">
        <v>2202</v>
      </c>
    </row>
    <row r="694" spans="68:72">
      <c r="BP694" t="s">
        <v>2203</v>
      </c>
      <c r="BQ694" t="s">
        <v>2204</v>
      </c>
      <c r="BR694" t="s">
        <v>2203</v>
      </c>
      <c r="BT694" t="s">
        <v>2205</v>
      </c>
    </row>
    <row r="695" spans="68:72">
      <c r="BP695" t="s">
        <v>2206</v>
      </c>
      <c r="BQ695" t="s">
        <v>2207</v>
      </c>
      <c r="BR695" t="s">
        <v>2206</v>
      </c>
      <c r="BT695" t="s">
        <v>2208</v>
      </c>
    </row>
    <row r="696" spans="68:72">
      <c r="BP696" t="s">
        <v>2209</v>
      </c>
      <c r="BQ696" t="s">
        <v>2210</v>
      </c>
      <c r="BR696" t="s">
        <v>2209</v>
      </c>
      <c r="BT696" t="s">
        <v>2211</v>
      </c>
    </row>
    <row r="697" spans="68:72">
      <c r="BP697" t="s">
        <v>2212</v>
      </c>
      <c r="BQ697" t="s">
        <v>54</v>
      </c>
      <c r="BR697" t="s">
        <v>2212</v>
      </c>
      <c r="BT697" t="s">
        <v>2213</v>
      </c>
    </row>
    <row r="698" spans="68:72">
      <c r="BP698" t="s">
        <v>2214</v>
      </c>
      <c r="BQ698" t="s">
        <v>63</v>
      </c>
      <c r="BR698" t="s">
        <v>64</v>
      </c>
      <c r="BT698" t="s">
        <v>2215</v>
      </c>
    </row>
    <row r="699" spans="68:72">
      <c r="BP699" t="s">
        <v>2216</v>
      </c>
      <c r="BQ699" t="s">
        <v>71</v>
      </c>
      <c r="BR699" t="s">
        <v>2216</v>
      </c>
      <c r="BT699" t="s">
        <v>2217</v>
      </c>
    </row>
    <row r="700" spans="68:72">
      <c r="BP700" t="s">
        <v>2218</v>
      </c>
      <c r="BQ700" t="s">
        <v>2219</v>
      </c>
      <c r="BR700" t="s">
        <v>64</v>
      </c>
      <c r="BT700" t="s">
        <v>2220</v>
      </c>
    </row>
    <row r="701" spans="68:72">
      <c r="BP701" t="s">
        <v>2221</v>
      </c>
      <c r="BQ701" t="s">
        <v>2222</v>
      </c>
      <c r="BR701" t="s">
        <v>64</v>
      </c>
      <c r="BT701" t="s">
        <v>2223</v>
      </c>
    </row>
    <row r="702" spans="68:72">
      <c r="BP702" t="s">
        <v>2224</v>
      </c>
      <c r="BQ702" t="s">
        <v>348</v>
      </c>
      <c r="BR702" t="s">
        <v>64</v>
      </c>
      <c r="BT702" t="s">
        <v>2225</v>
      </c>
    </row>
    <row r="703" spans="68:72">
      <c r="BP703" t="s">
        <v>2226</v>
      </c>
      <c r="BQ703" t="s">
        <v>112</v>
      </c>
      <c r="BR703" t="s">
        <v>2226</v>
      </c>
      <c r="BT703" t="s">
        <v>2227</v>
      </c>
    </row>
    <row r="704" spans="68:72">
      <c r="BP704" t="s">
        <v>2228</v>
      </c>
      <c r="BQ704" t="s">
        <v>2229</v>
      </c>
      <c r="BR704" t="s">
        <v>64</v>
      </c>
      <c r="BT704" t="s">
        <v>2230</v>
      </c>
    </row>
    <row r="705" spans="68:72">
      <c r="BP705" t="s">
        <v>2231</v>
      </c>
      <c r="BQ705" t="s">
        <v>2232</v>
      </c>
      <c r="BR705" t="s">
        <v>2231</v>
      </c>
      <c r="BT705" t="s">
        <v>2233</v>
      </c>
    </row>
    <row r="706" spans="68:72">
      <c r="BP706" t="s">
        <v>2234</v>
      </c>
      <c r="BQ706" t="s">
        <v>2235</v>
      </c>
      <c r="BR706" t="s">
        <v>64</v>
      </c>
      <c r="BT706" t="s">
        <v>2236</v>
      </c>
    </row>
    <row r="707" spans="68:72">
      <c r="BP707" t="s">
        <v>2237</v>
      </c>
      <c r="BQ707" t="s">
        <v>2238</v>
      </c>
      <c r="BR707" t="s">
        <v>64</v>
      </c>
      <c r="BT707" t="s">
        <v>2239</v>
      </c>
    </row>
    <row r="708" spans="68:72">
      <c r="BP708" t="s">
        <v>2240</v>
      </c>
      <c r="BQ708" t="s">
        <v>2241</v>
      </c>
      <c r="BR708" t="s">
        <v>2240</v>
      </c>
      <c r="BT708" t="s">
        <v>2242</v>
      </c>
    </row>
    <row r="709" spans="68:72">
      <c r="BP709" t="s">
        <v>2243</v>
      </c>
      <c r="BQ709" t="s">
        <v>2241</v>
      </c>
      <c r="BR709" t="s">
        <v>64</v>
      </c>
      <c r="BT709" t="s">
        <v>2244</v>
      </c>
    </row>
    <row r="710" spans="68:72">
      <c r="BP710" t="s">
        <v>2245</v>
      </c>
      <c r="BQ710" t="s">
        <v>2246</v>
      </c>
      <c r="BR710" t="s">
        <v>2245</v>
      </c>
      <c r="BT710" t="s">
        <v>2247</v>
      </c>
    </row>
    <row r="711" spans="68:72">
      <c r="BP711" t="s">
        <v>2248</v>
      </c>
      <c r="BQ711" t="s">
        <v>2249</v>
      </c>
      <c r="BR711" t="s">
        <v>2248</v>
      </c>
      <c r="BT711" t="s">
        <v>2250</v>
      </c>
    </row>
    <row r="712" spans="68:72">
      <c r="BP712" t="s">
        <v>2251</v>
      </c>
      <c r="BQ712" t="s">
        <v>2252</v>
      </c>
      <c r="BR712" t="s">
        <v>64</v>
      </c>
      <c r="BT712" t="s">
        <v>2253</v>
      </c>
    </row>
    <row r="713" spans="68:72">
      <c r="BP713" t="s">
        <v>2254</v>
      </c>
      <c r="BQ713" t="s">
        <v>2255</v>
      </c>
      <c r="BR713" t="s">
        <v>64</v>
      </c>
      <c r="BT713" t="s">
        <v>2256</v>
      </c>
    </row>
    <row r="714" spans="68:72">
      <c r="BP714" t="s">
        <v>2257</v>
      </c>
      <c r="BQ714" t="s">
        <v>2258</v>
      </c>
      <c r="BR714" t="s">
        <v>64</v>
      </c>
      <c r="BT714" t="s">
        <v>2259</v>
      </c>
    </row>
    <row r="715" spans="68:72">
      <c r="BP715" t="s">
        <v>2260</v>
      </c>
      <c r="BQ715" t="s">
        <v>2261</v>
      </c>
      <c r="BR715" t="s">
        <v>64</v>
      </c>
      <c r="BT715" t="s">
        <v>2262</v>
      </c>
    </row>
    <row r="716" spans="68:72">
      <c r="BP716" t="s">
        <v>2263</v>
      </c>
      <c r="BQ716" t="s">
        <v>2264</v>
      </c>
      <c r="BR716" t="s">
        <v>64</v>
      </c>
      <c r="BT716" t="s">
        <v>2265</v>
      </c>
    </row>
    <row r="717" spans="68:72">
      <c r="BP717" t="s">
        <v>2266</v>
      </c>
      <c r="BQ717" t="s">
        <v>2267</v>
      </c>
      <c r="BR717" t="s">
        <v>2266</v>
      </c>
      <c r="BT717" t="s">
        <v>2268</v>
      </c>
    </row>
    <row r="718" spans="68:72">
      <c r="BP718" t="s">
        <v>2269</v>
      </c>
      <c r="BQ718" t="s">
        <v>2270</v>
      </c>
      <c r="BR718" t="s">
        <v>64</v>
      </c>
      <c r="BT718" t="s">
        <v>2271</v>
      </c>
    </row>
    <row r="719" spans="68:72">
      <c r="BP719" t="s">
        <v>2272</v>
      </c>
      <c r="BQ719" t="s">
        <v>2273</v>
      </c>
      <c r="BR719" t="s">
        <v>64</v>
      </c>
      <c r="BT719" t="s">
        <v>2274</v>
      </c>
    </row>
    <row r="720" spans="68:72">
      <c r="BP720" t="s">
        <v>2275</v>
      </c>
      <c r="BQ720" t="s">
        <v>2258</v>
      </c>
      <c r="BR720" t="s">
        <v>64</v>
      </c>
      <c r="BT720" t="s">
        <v>2276</v>
      </c>
    </row>
    <row r="721" spans="68:72">
      <c r="BP721" t="s">
        <v>2277</v>
      </c>
      <c r="BQ721" t="s">
        <v>2278</v>
      </c>
      <c r="BR721" t="s">
        <v>64</v>
      </c>
      <c r="BT721" t="s">
        <v>2279</v>
      </c>
    </row>
    <row r="722" spans="68:72">
      <c r="BP722" t="s">
        <v>2280</v>
      </c>
      <c r="BQ722" t="s">
        <v>2281</v>
      </c>
      <c r="BR722" t="s">
        <v>64</v>
      </c>
      <c r="BT722" t="s">
        <v>2282</v>
      </c>
    </row>
    <row r="723" spans="68:72">
      <c r="BP723" t="s">
        <v>2283</v>
      </c>
      <c r="BQ723" t="s">
        <v>2284</v>
      </c>
      <c r="BR723" t="s">
        <v>64</v>
      </c>
      <c r="BT723" t="s">
        <v>2285</v>
      </c>
    </row>
    <row r="724" spans="68:72">
      <c r="BP724" t="s">
        <v>2286</v>
      </c>
      <c r="BQ724" t="s">
        <v>2287</v>
      </c>
      <c r="BR724" t="s">
        <v>64</v>
      </c>
      <c r="BT724" t="s">
        <v>2288</v>
      </c>
    </row>
    <row r="725" spans="68:72">
      <c r="BP725" t="s">
        <v>2289</v>
      </c>
      <c r="BQ725" t="s">
        <v>2290</v>
      </c>
      <c r="BR725" t="s">
        <v>64</v>
      </c>
      <c r="BT725" t="s">
        <v>2291</v>
      </c>
    </row>
    <row r="726" spans="68:72">
      <c r="BP726" t="s">
        <v>2292</v>
      </c>
      <c r="BQ726" t="s">
        <v>2293</v>
      </c>
      <c r="BR726" t="s">
        <v>2292</v>
      </c>
      <c r="BT726" t="s">
        <v>2294</v>
      </c>
    </row>
    <row r="727" spans="68:72">
      <c r="BP727" t="s">
        <v>2295</v>
      </c>
      <c r="BQ727" t="s">
        <v>2296</v>
      </c>
      <c r="BR727" t="s">
        <v>64</v>
      </c>
      <c r="BT727" t="s">
        <v>2297</v>
      </c>
    </row>
    <row r="728" spans="68:72">
      <c r="BP728" t="s">
        <v>2298</v>
      </c>
      <c r="BQ728" t="s">
        <v>2299</v>
      </c>
      <c r="BR728" t="s">
        <v>64</v>
      </c>
      <c r="BT728" t="s">
        <v>2300</v>
      </c>
    </row>
    <row r="729" spans="68:72">
      <c r="BP729" t="s">
        <v>2301</v>
      </c>
      <c r="BQ729" t="s">
        <v>2302</v>
      </c>
      <c r="BR729" t="s">
        <v>64</v>
      </c>
      <c r="BT729" t="s">
        <v>2303</v>
      </c>
    </row>
    <row r="730" spans="68:72">
      <c r="BP730" t="s">
        <v>2304</v>
      </c>
      <c r="BQ730" t="s">
        <v>2305</v>
      </c>
      <c r="BR730" t="s">
        <v>2304</v>
      </c>
      <c r="BT730" t="s">
        <v>2306</v>
      </c>
    </row>
    <row r="731" spans="68:72">
      <c r="BP731" t="s">
        <v>2307</v>
      </c>
      <c r="BQ731" t="s">
        <v>2308</v>
      </c>
      <c r="BR731" t="s">
        <v>64</v>
      </c>
      <c r="BT731" t="s">
        <v>2309</v>
      </c>
    </row>
    <row r="732" spans="68:72">
      <c r="BP732" t="s">
        <v>2310</v>
      </c>
      <c r="BQ732" t="s">
        <v>2311</v>
      </c>
      <c r="BR732" t="s">
        <v>64</v>
      </c>
      <c r="BT732" t="s">
        <v>2312</v>
      </c>
    </row>
    <row r="733" spans="68:72">
      <c r="BP733" t="s">
        <v>2313</v>
      </c>
      <c r="BQ733" t="s">
        <v>2314</v>
      </c>
      <c r="BR733" t="s">
        <v>64</v>
      </c>
      <c r="BT733" t="s">
        <v>2315</v>
      </c>
    </row>
    <row r="734" spans="68:72">
      <c r="BP734" t="s">
        <v>2316</v>
      </c>
      <c r="BQ734" t="s">
        <v>2317</v>
      </c>
      <c r="BR734" t="s">
        <v>64</v>
      </c>
      <c r="BT734" t="s">
        <v>2318</v>
      </c>
    </row>
    <row r="735" spans="68:72">
      <c r="BP735" t="s">
        <v>2319</v>
      </c>
      <c r="BQ735" t="s">
        <v>2320</v>
      </c>
      <c r="BR735" t="s">
        <v>64</v>
      </c>
      <c r="BT735" t="s">
        <v>2321</v>
      </c>
    </row>
    <row r="736" spans="68:72">
      <c r="BP736" t="s">
        <v>2322</v>
      </c>
      <c r="BQ736" t="s">
        <v>2323</v>
      </c>
      <c r="BR736" t="s">
        <v>2322</v>
      </c>
      <c r="BT736" t="s">
        <v>2324</v>
      </c>
    </row>
    <row r="737" spans="68:72">
      <c r="BP737" t="s">
        <v>2325</v>
      </c>
      <c r="BQ737" t="s">
        <v>2326</v>
      </c>
      <c r="BR737" t="s">
        <v>64</v>
      </c>
      <c r="BT737" t="s">
        <v>2327</v>
      </c>
    </row>
    <row r="738" spans="68:72">
      <c r="BP738" t="s">
        <v>2328</v>
      </c>
      <c r="BQ738" t="s">
        <v>2329</v>
      </c>
      <c r="BR738" t="s">
        <v>64</v>
      </c>
      <c r="BT738" t="s">
        <v>2330</v>
      </c>
    </row>
    <row r="739" spans="68:72">
      <c r="BP739" t="s">
        <v>2331</v>
      </c>
      <c r="BQ739" t="s">
        <v>2332</v>
      </c>
      <c r="BR739" t="s">
        <v>64</v>
      </c>
      <c r="BT739" t="s">
        <v>2333</v>
      </c>
    </row>
    <row r="740" spans="68:72">
      <c r="BP740" t="s">
        <v>2334</v>
      </c>
      <c r="BQ740" t="s">
        <v>2335</v>
      </c>
      <c r="BR740" t="s">
        <v>64</v>
      </c>
      <c r="BT740" t="s">
        <v>2336</v>
      </c>
    </row>
    <row r="741" spans="68:72">
      <c r="BP741" t="s">
        <v>2337</v>
      </c>
      <c r="BQ741" t="s">
        <v>2338</v>
      </c>
      <c r="BR741" t="s">
        <v>2337</v>
      </c>
      <c r="BT741" t="s">
        <v>2339</v>
      </c>
    </row>
    <row r="742" spans="68:72">
      <c r="BP742" t="s">
        <v>2340</v>
      </c>
      <c r="BQ742" t="s">
        <v>2252</v>
      </c>
      <c r="BR742" t="s">
        <v>64</v>
      </c>
      <c r="BT742" t="s">
        <v>2341</v>
      </c>
    </row>
    <row r="743" spans="68:72">
      <c r="BP743" t="s">
        <v>2342</v>
      </c>
      <c r="BQ743" t="s">
        <v>2258</v>
      </c>
      <c r="BR743" t="s">
        <v>64</v>
      </c>
      <c r="BT743" t="s">
        <v>2343</v>
      </c>
    </row>
    <row r="744" spans="68:72">
      <c r="BP744" t="s">
        <v>2344</v>
      </c>
      <c r="BQ744" t="s">
        <v>2345</v>
      </c>
      <c r="BR744" t="s">
        <v>64</v>
      </c>
      <c r="BT744" t="s">
        <v>2346</v>
      </c>
    </row>
    <row r="745" spans="68:72">
      <c r="BP745" t="s">
        <v>2347</v>
      </c>
      <c r="BQ745" t="s">
        <v>2348</v>
      </c>
      <c r="BR745" t="s">
        <v>2347</v>
      </c>
      <c r="BT745" t="s">
        <v>2349</v>
      </c>
    </row>
    <row r="746" spans="68:72">
      <c r="BP746" t="s">
        <v>2350</v>
      </c>
      <c r="BQ746" t="s">
        <v>2351</v>
      </c>
      <c r="BR746" t="s">
        <v>64</v>
      </c>
      <c r="BT746" t="s">
        <v>2352</v>
      </c>
    </row>
    <row r="747" spans="68:72">
      <c r="BP747" t="s">
        <v>2353</v>
      </c>
      <c r="BQ747" t="s">
        <v>2354</v>
      </c>
      <c r="BR747" t="s">
        <v>64</v>
      </c>
      <c r="BT747" t="s">
        <v>2355</v>
      </c>
    </row>
    <row r="748" spans="68:72">
      <c r="BP748" t="s">
        <v>2356</v>
      </c>
      <c r="BQ748" t="s">
        <v>2357</v>
      </c>
      <c r="BR748" t="s">
        <v>64</v>
      </c>
      <c r="BT748" t="s">
        <v>2358</v>
      </c>
    </row>
    <row r="749" spans="68:72">
      <c r="BP749" t="s">
        <v>2359</v>
      </c>
      <c r="BQ749" t="s">
        <v>2360</v>
      </c>
      <c r="BR749" t="s">
        <v>2359</v>
      </c>
      <c r="BT749" t="s">
        <v>2361</v>
      </c>
    </row>
    <row r="750" spans="68:72">
      <c r="BP750" t="s">
        <v>2362</v>
      </c>
      <c r="BQ750" t="s">
        <v>2363</v>
      </c>
      <c r="BR750" t="s">
        <v>2362</v>
      </c>
      <c r="BT750" t="s">
        <v>2364</v>
      </c>
    </row>
    <row r="751" spans="68:72">
      <c r="BP751" t="s">
        <v>2365</v>
      </c>
      <c r="BQ751" t="s">
        <v>2366</v>
      </c>
      <c r="BR751" t="s">
        <v>2365</v>
      </c>
      <c r="BT751" t="s">
        <v>2367</v>
      </c>
    </row>
    <row r="752" spans="68:72">
      <c r="BP752" t="s">
        <v>2368</v>
      </c>
      <c r="BQ752" t="s">
        <v>2369</v>
      </c>
      <c r="BR752" t="s">
        <v>2368</v>
      </c>
      <c r="BT752" t="s">
        <v>2370</v>
      </c>
    </row>
    <row r="753" spans="68:72">
      <c r="BP753" t="s">
        <v>2371</v>
      </c>
      <c r="BQ753" t="s">
        <v>2372</v>
      </c>
      <c r="BR753" t="s">
        <v>2371</v>
      </c>
      <c r="BT753" t="s">
        <v>2373</v>
      </c>
    </row>
    <row r="754" spans="68:72">
      <c r="BP754" t="s">
        <v>2374</v>
      </c>
      <c r="BQ754" t="s">
        <v>54</v>
      </c>
      <c r="BR754" t="s">
        <v>2374</v>
      </c>
      <c r="BT754" t="s">
        <v>2375</v>
      </c>
    </row>
    <row r="755" spans="68:72">
      <c r="BP755" t="s">
        <v>2376</v>
      </c>
      <c r="BQ755" t="s">
        <v>63</v>
      </c>
      <c r="BR755" t="s">
        <v>64</v>
      </c>
      <c r="BT755" t="s">
        <v>2377</v>
      </c>
    </row>
    <row r="756" spans="68:72">
      <c r="BP756" t="s">
        <v>2378</v>
      </c>
      <c r="BQ756" t="s">
        <v>71</v>
      </c>
      <c r="BR756" t="s">
        <v>2378</v>
      </c>
      <c r="BT756" t="s">
        <v>2379</v>
      </c>
    </row>
    <row r="757" spans="68:72">
      <c r="BP757" t="s">
        <v>2380</v>
      </c>
      <c r="BQ757" t="s">
        <v>2381</v>
      </c>
      <c r="BR757" t="s">
        <v>64</v>
      </c>
      <c r="BT757" t="s">
        <v>2382</v>
      </c>
    </row>
    <row r="758" spans="68:72">
      <c r="BP758" t="s">
        <v>2383</v>
      </c>
      <c r="BQ758" t="s">
        <v>2384</v>
      </c>
      <c r="BR758" t="s">
        <v>2383</v>
      </c>
      <c r="BT758" t="s">
        <v>2385</v>
      </c>
    </row>
    <row r="759" spans="68:72">
      <c r="BP759" t="s">
        <v>2386</v>
      </c>
      <c r="BQ759" t="s">
        <v>2387</v>
      </c>
      <c r="BR759" t="s">
        <v>64</v>
      </c>
      <c r="BT759" t="s">
        <v>2388</v>
      </c>
    </row>
    <row r="760" spans="68:72">
      <c r="BP760" t="s">
        <v>2389</v>
      </c>
      <c r="BQ760" t="s">
        <v>2390</v>
      </c>
      <c r="BR760" t="s">
        <v>64</v>
      </c>
      <c r="BT760" t="s">
        <v>2391</v>
      </c>
    </row>
    <row r="761" spans="68:72">
      <c r="BP761" t="s">
        <v>2392</v>
      </c>
      <c r="BQ761" t="s">
        <v>2393</v>
      </c>
      <c r="BR761" t="s">
        <v>64</v>
      </c>
      <c r="BT761" t="s">
        <v>2394</v>
      </c>
    </row>
    <row r="762" spans="68:72">
      <c r="BP762" t="s">
        <v>2395</v>
      </c>
      <c r="BQ762" t="s">
        <v>2396</v>
      </c>
      <c r="BR762" t="s">
        <v>64</v>
      </c>
      <c r="BT762" t="s">
        <v>2397</v>
      </c>
    </row>
    <row r="763" spans="68:72">
      <c r="BP763" t="s">
        <v>2398</v>
      </c>
      <c r="BQ763" t="s">
        <v>2399</v>
      </c>
      <c r="BR763" t="s">
        <v>64</v>
      </c>
      <c r="BT763" t="s">
        <v>2400</v>
      </c>
    </row>
    <row r="764" spans="68:72">
      <c r="BP764" t="s">
        <v>2401</v>
      </c>
      <c r="BQ764" t="s">
        <v>2402</v>
      </c>
      <c r="BR764" t="s">
        <v>64</v>
      </c>
      <c r="BT764" t="s">
        <v>2403</v>
      </c>
    </row>
    <row r="765" spans="68:72">
      <c r="BP765" t="s">
        <v>2404</v>
      </c>
      <c r="BQ765" t="s">
        <v>2405</v>
      </c>
      <c r="BR765" t="s">
        <v>64</v>
      </c>
      <c r="BT765" t="s">
        <v>2406</v>
      </c>
    </row>
    <row r="766" spans="68:72">
      <c r="BP766" t="s">
        <v>2407</v>
      </c>
      <c r="BQ766" t="s">
        <v>2408</v>
      </c>
      <c r="BR766" t="s">
        <v>64</v>
      </c>
      <c r="BT766" t="s">
        <v>2409</v>
      </c>
    </row>
    <row r="767" spans="68:72">
      <c r="BP767" t="s">
        <v>2410</v>
      </c>
      <c r="BQ767" t="s">
        <v>2411</v>
      </c>
      <c r="BR767" t="s">
        <v>64</v>
      </c>
      <c r="BT767" t="s">
        <v>2412</v>
      </c>
    </row>
    <row r="768" spans="68:72">
      <c r="BP768" t="s">
        <v>2413</v>
      </c>
      <c r="BQ768" t="s">
        <v>2414</v>
      </c>
      <c r="BR768" t="s">
        <v>64</v>
      </c>
      <c r="BT768" t="s">
        <v>2415</v>
      </c>
    </row>
    <row r="769" spans="68:72">
      <c r="BP769" t="s">
        <v>2416</v>
      </c>
      <c r="BQ769" t="s">
        <v>2417</v>
      </c>
      <c r="BR769" t="s">
        <v>64</v>
      </c>
      <c r="BT769" t="s">
        <v>2418</v>
      </c>
    </row>
    <row r="770" spans="68:72">
      <c r="BP770" t="s">
        <v>2419</v>
      </c>
      <c r="BQ770" t="s">
        <v>2420</v>
      </c>
      <c r="BR770" t="s">
        <v>64</v>
      </c>
      <c r="BT770" t="s">
        <v>2421</v>
      </c>
    </row>
    <row r="771" spans="68:72">
      <c r="BP771" t="s">
        <v>2422</v>
      </c>
      <c r="BQ771" t="s">
        <v>2423</v>
      </c>
      <c r="BR771" t="s">
        <v>64</v>
      </c>
      <c r="BT771" t="s">
        <v>2424</v>
      </c>
    </row>
    <row r="772" spans="68:72">
      <c r="BP772" t="s">
        <v>2425</v>
      </c>
      <c r="BQ772" t="s">
        <v>2426</v>
      </c>
      <c r="BR772" t="s">
        <v>64</v>
      </c>
      <c r="BT772" t="s">
        <v>2427</v>
      </c>
    </row>
    <row r="773" spans="68:72">
      <c r="BP773" t="s">
        <v>2428</v>
      </c>
      <c r="BQ773" t="s">
        <v>2429</v>
      </c>
      <c r="BR773" t="s">
        <v>2428</v>
      </c>
      <c r="BT773" t="s">
        <v>2430</v>
      </c>
    </row>
    <row r="774" spans="68:72">
      <c r="BP774" t="s">
        <v>2431</v>
      </c>
      <c r="BQ774" t="s">
        <v>2432</v>
      </c>
      <c r="BR774" t="s">
        <v>64</v>
      </c>
      <c r="BT774" t="s">
        <v>2433</v>
      </c>
    </row>
    <row r="775" spans="68:72">
      <c r="BP775" t="s">
        <v>2434</v>
      </c>
      <c r="BQ775" t="s">
        <v>2435</v>
      </c>
      <c r="BR775" t="s">
        <v>64</v>
      </c>
      <c r="BT775" t="s">
        <v>2436</v>
      </c>
    </row>
    <row r="776" spans="68:72">
      <c r="BP776" t="s">
        <v>2437</v>
      </c>
      <c r="BQ776" t="s">
        <v>2438</v>
      </c>
      <c r="BR776" t="s">
        <v>64</v>
      </c>
      <c r="BT776" t="s">
        <v>2439</v>
      </c>
    </row>
    <row r="777" spans="68:72">
      <c r="BP777" t="s">
        <v>2440</v>
      </c>
      <c r="BQ777" t="s">
        <v>2441</v>
      </c>
      <c r="BR777" t="s">
        <v>2440</v>
      </c>
      <c r="BT777" t="s">
        <v>2442</v>
      </c>
    </row>
    <row r="778" spans="68:72">
      <c r="BP778" t="s">
        <v>2443</v>
      </c>
      <c r="BQ778" t="s">
        <v>2444</v>
      </c>
      <c r="BR778" t="s">
        <v>64</v>
      </c>
      <c r="BT778" t="s">
        <v>2445</v>
      </c>
    </row>
    <row r="779" spans="68:72">
      <c r="BP779" t="s">
        <v>2446</v>
      </c>
      <c r="BQ779" t="s">
        <v>2447</v>
      </c>
      <c r="BR779" t="s">
        <v>64</v>
      </c>
      <c r="BT779" t="s">
        <v>2448</v>
      </c>
    </row>
    <row r="780" spans="68:72">
      <c r="BP780" t="s">
        <v>2449</v>
      </c>
      <c r="BQ780" t="s">
        <v>2450</v>
      </c>
      <c r="BR780" t="s">
        <v>64</v>
      </c>
      <c r="BT780" t="s">
        <v>2451</v>
      </c>
    </row>
    <row r="781" spans="68:72">
      <c r="BP781" t="s">
        <v>2452</v>
      </c>
      <c r="BQ781" t="s">
        <v>2453</v>
      </c>
      <c r="BR781" t="s">
        <v>64</v>
      </c>
      <c r="BT781" t="s">
        <v>2454</v>
      </c>
    </row>
    <row r="782" spans="68:72">
      <c r="BP782" t="s">
        <v>2455</v>
      </c>
      <c r="BQ782" t="s">
        <v>2456</v>
      </c>
      <c r="BR782" t="s">
        <v>64</v>
      </c>
      <c r="BT782" t="s">
        <v>2457</v>
      </c>
    </row>
    <row r="783" spans="68:72">
      <c r="BP783" t="s">
        <v>2458</v>
      </c>
      <c r="BQ783" t="s">
        <v>2459</v>
      </c>
      <c r="BR783" t="s">
        <v>64</v>
      </c>
      <c r="BT783" t="s">
        <v>2460</v>
      </c>
    </row>
    <row r="784" spans="68:72">
      <c r="BP784" t="s">
        <v>2461</v>
      </c>
      <c r="BQ784" t="s">
        <v>2462</v>
      </c>
      <c r="BR784" t="s">
        <v>64</v>
      </c>
      <c r="BT784" t="s">
        <v>2463</v>
      </c>
    </row>
    <row r="785" spans="68:72">
      <c r="BP785" t="s">
        <v>2464</v>
      </c>
      <c r="BQ785" t="s">
        <v>2465</v>
      </c>
      <c r="BR785" t="s">
        <v>64</v>
      </c>
      <c r="BT785" t="s">
        <v>2466</v>
      </c>
    </row>
    <row r="786" spans="68:72">
      <c r="BP786" t="s">
        <v>2467</v>
      </c>
      <c r="BQ786" t="s">
        <v>2468</v>
      </c>
      <c r="BR786" t="s">
        <v>64</v>
      </c>
      <c r="BT786" t="s">
        <v>2469</v>
      </c>
    </row>
    <row r="787" spans="68:72">
      <c r="BP787" t="s">
        <v>2470</v>
      </c>
      <c r="BQ787" t="s">
        <v>2471</v>
      </c>
      <c r="BR787" t="s">
        <v>64</v>
      </c>
      <c r="BT787" t="s">
        <v>2472</v>
      </c>
    </row>
    <row r="788" spans="68:72">
      <c r="BP788" t="s">
        <v>2473</v>
      </c>
      <c r="BQ788" t="s">
        <v>2474</v>
      </c>
      <c r="BR788" t="s">
        <v>64</v>
      </c>
      <c r="BT788" t="s">
        <v>2475</v>
      </c>
    </row>
    <row r="789" spans="68:72">
      <c r="BP789" t="s">
        <v>2476</v>
      </c>
      <c r="BQ789" t="s">
        <v>2477</v>
      </c>
      <c r="BR789" t="s">
        <v>2476</v>
      </c>
      <c r="BT789" t="s">
        <v>2478</v>
      </c>
    </row>
    <row r="790" spans="68:72">
      <c r="BP790" t="s">
        <v>2479</v>
      </c>
      <c r="BQ790" t="s">
        <v>2480</v>
      </c>
      <c r="BR790" t="s">
        <v>64</v>
      </c>
      <c r="BT790" t="s">
        <v>2481</v>
      </c>
    </row>
    <row r="791" spans="68:72">
      <c r="BP791" t="s">
        <v>2482</v>
      </c>
      <c r="BQ791" t="s">
        <v>2483</v>
      </c>
      <c r="BR791" t="s">
        <v>64</v>
      </c>
      <c r="BT791" t="s">
        <v>2484</v>
      </c>
    </row>
    <row r="792" spans="68:72">
      <c r="BP792" t="s">
        <v>2485</v>
      </c>
      <c r="BQ792" t="s">
        <v>2486</v>
      </c>
      <c r="BR792" t="s">
        <v>64</v>
      </c>
      <c r="BT792" t="s">
        <v>2487</v>
      </c>
    </row>
    <row r="793" spans="68:72">
      <c r="BP793" t="s">
        <v>2488</v>
      </c>
      <c r="BQ793" t="s">
        <v>2489</v>
      </c>
      <c r="BR793" t="s">
        <v>2488</v>
      </c>
      <c r="BT793" t="s">
        <v>2490</v>
      </c>
    </row>
    <row r="794" spans="68:72">
      <c r="BP794" t="s">
        <v>2491</v>
      </c>
      <c r="BQ794" t="s">
        <v>2492</v>
      </c>
      <c r="BR794" t="s">
        <v>64</v>
      </c>
      <c r="BT794" t="s">
        <v>2493</v>
      </c>
    </row>
    <row r="795" spans="68:72">
      <c r="BP795" t="s">
        <v>2494</v>
      </c>
      <c r="BQ795" t="s">
        <v>2495</v>
      </c>
      <c r="BR795" t="s">
        <v>64</v>
      </c>
      <c r="BT795" t="s">
        <v>2496</v>
      </c>
    </row>
    <row r="796" spans="68:72">
      <c r="BP796" t="s">
        <v>2497</v>
      </c>
      <c r="BQ796" t="s">
        <v>2498</v>
      </c>
      <c r="BR796" t="s">
        <v>64</v>
      </c>
      <c r="BT796" t="s">
        <v>2499</v>
      </c>
    </row>
    <row r="797" spans="68:72">
      <c r="BP797" t="s">
        <v>2500</v>
      </c>
      <c r="BQ797" t="s">
        <v>2501</v>
      </c>
      <c r="BR797" t="s">
        <v>64</v>
      </c>
      <c r="BT797" t="s">
        <v>2502</v>
      </c>
    </row>
    <row r="798" spans="68:72">
      <c r="BP798" t="s">
        <v>2503</v>
      </c>
      <c r="BQ798" t="s">
        <v>2504</v>
      </c>
      <c r="BR798" t="s">
        <v>2503</v>
      </c>
      <c r="BT798" t="s">
        <v>2505</v>
      </c>
    </row>
    <row r="799" spans="68:72">
      <c r="BP799" t="s">
        <v>2506</v>
      </c>
      <c r="BQ799" t="s">
        <v>2507</v>
      </c>
      <c r="BR799" t="s">
        <v>64</v>
      </c>
      <c r="BT799" t="s">
        <v>2508</v>
      </c>
    </row>
    <row r="800" spans="68:72">
      <c r="BP800" t="s">
        <v>2509</v>
      </c>
      <c r="BQ800" t="s">
        <v>2510</v>
      </c>
      <c r="BR800" t="s">
        <v>64</v>
      </c>
      <c r="BT800" t="s">
        <v>2511</v>
      </c>
    </row>
    <row r="801" spans="68:72">
      <c r="BP801" t="s">
        <v>2512</v>
      </c>
      <c r="BQ801" t="s">
        <v>2513</v>
      </c>
      <c r="BR801" t="s">
        <v>64</v>
      </c>
      <c r="BT801" t="s">
        <v>2514</v>
      </c>
    </row>
    <row r="802" spans="68:72">
      <c r="BP802" t="s">
        <v>2515</v>
      </c>
      <c r="BQ802" t="s">
        <v>2516</v>
      </c>
      <c r="BR802" t="s">
        <v>2515</v>
      </c>
      <c r="BT802" t="s">
        <v>2517</v>
      </c>
    </row>
    <row r="803" spans="68:72">
      <c r="BP803" t="s">
        <v>2518</v>
      </c>
      <c r="BQ803" t="s">
        <v>2519</v>
      </c>
      <c r="BR803" t="s">
        <v>64</v>
      </c>
      <c r="BT803" t="s">
        <v>2520</v>
      </c>
    </row>
    <row r="804" spans="68:72">
      <c r="BP804" t="s">
        <v>2521</v>
      </c>
      <c r="BQ804" t="s">
        <v>2522</v>
      </c>
      <c r="BR804" t="s">
        <v>64</v>
      </c>
      <c r="BT804" t="s">
        <v>2523</v>
      </c>
    </row>
    <row r="805" spans="68:72">
      <c r="BP805" t="s">
        <v>2524</v>
      </c>
      <c r="BQ805" t="s">
        <v>2525</v>
      </c>
      <c r="BR805" t="s">
        <v>64</v>
      </c>
      <c r="BT805" t="s">
        <v>2526</v>
      </c>
    </row>
    <row r="806" spans="68:72">
      <c r="BP806" t="s">
        <v>2527</v>
      </c>
      <c r="BQ806" t="s">
        <v>2528</v>
      </c>
      <c r="BR806" t="s">
        <v>2527</v>
      </c>
      <c r="BT806" t="s">
        <v>2529</v>
      </c>
    </row>
    <row r="807" spans="68:72">
      <c r="BP807" t="s">
        <v>2530</v>
      </c>
      <c r="BQ807" t="s">
        <v>2531</v>
      </c>
      <c r="BR807" t="s">
        <v>64</v>
      </c>
      <c r="BT807" t="s">
        <v>2532</v>
      </c>
    </row>
    <row r="808" spans="68:72">
      <c r="BP808" t="s">
        <v>2533</v>
      </c>
      <c r="BQ808" t="s">
        <v>2534</v>
      </c>
      <c r="BR808" t="s">
        <v>64</v>
      </c>
      <c r="BT808" t="s">
        <v>2535</v>
      </c>
    </row>
    <row r="809" spans="68:72">
      <c r="BP809" t="s">
        <v>2536</v>
      </c>
      <c r="BQ809" t="s">
        <v>2537</v>
      </c>
      <c r="BR809" t="s">
        <v>2536</v>
      </c>
      <c r="BT809" t="s">
        <v>2538</v>
      </c>
    </row>
    <row r="810" spans="68:72">
      <c r="BP810" t="s">
        <v>2539</v>
      </c>
      <c r="BQ810" t="s">
        <v>54</v>
      </c>
      <c r="BR810" t="s">
        <v>2539</v>
      </c>
      <c r="BT810" t="s">
        <v>2540</v>
      </c>
    </row>
    <row r="811" spans="68:72">
      <c r="BP811" t="s">
        <v>2541</v>
      </c>
      <c r="BQ811" t="s">
        <v>63</v>
      </c>
      <c r="BR811" t="s">
        <v>64</v>
      </c>
      <c r="BT811" t="s">
        <v>2542</v>
      </c>
    </row>
    <row r="812" spans="68:72">
      <c r="BP812" t="s">
        <v>2543</v>
      </c>
      <c r="BQ812" t="s">
        <v>71</v>
      </c>
      <c r="BR812" t="s">
        <v>2543</v>
      </c>
      <c r="BT812" t="s">
        <v>2544</v>
      </c>
    </row>
    <row r="813" spans="68:72">
      <c r="BP813" t="s">
        <v>2545</v>
      </c>
      <c r="BQ813" t="s">
        <v>348</v>
      </c>
      <c r="BR813" t="s">
        <v>64</v>
      </c>
      <c r="BT813" t="s">
        <v>2546</v>
      </c>
    </row>
    <row r="814" spans="68:72">
      <c r="BP814" t="s">
        <v>2547</v>
      </c>
      <c r="BQ814" t="s">
        <v>2548</v>
      </c>
      <c r="BR814" t="s">
        <v>64</v>
      </c>
      <c r="BT814" t="s">
        <v>2549</v>
      </c>
    </row>
    <row r="815" spans="68:72">
      <c r="BP815" t="s">
        <v>2550</v>
      </c>
      <c r="BQ815" t="s">
        <v>2551</v>
      </c>
      <c r="BR815" t="s">
        <v>64</v>
      </c>
      <c r="BT815" t="s">
        <v>2552</v>
      </c>
    </row>
    <row r="816" spans="68:72">
      <c r="BP816" t="s">
        <v>2553</v>
      </c>
      <c r="BQ816" t="s">
        <v>112</v>
      </c>
      <c r="BR816" t="s">
        <v>2553</v>
      </c>
      <c r="BT816" t="s">
        <v>2554</v>
      </c>
    </row>
    <row r="817" spans="68:72">
      <c r="BP817" t="s">
        <v>2555</v>
      </c>
      <c r="BQ817" t="s">
        <v>2556</v>
      </c>
      <c r="BR817" t="s">
        <v>64</v>
      </c>
      <c r="BT817" t="s">
        <v>2557</v>
      </c>
    </row>
    <row r="818" spans="68:72">
      <c r="BP818" t="s">
        <v>2558</v>
      </c>
      <c r="BQ818" t="s">
        <v>2559</v>
      </c>
      <c r="BR818" t="s">
        <v>2558</v>
      </c>
      <c r="BT818" t="s">
        <v>2560</v>
      </c>
    </row>
    <row r="819" spans="68:72">
      <c r="BP819" t="s">
        <v>2561</v>
      </c>
      <c r="BQ819" t="s">
        <v>2559</v>
      </c>
      <c r="BR819" t="s">
        <v>64</v>
      </c>
      <c r="BT819" t="s">
        <v>2562</v>
      </c>
    </row>
    <row r="820" spans="68:72">
      <c r="BP820" t="s">
        <v>2563</v>
      </c>
      <c r="BQ820" t="s">
        <v>2564</v>
      </c>
      <c r="BR820" t="s">
        <v>2563</v>
      </c>
      <c r="BT820" t="s">
        <v>2565</v>
      </c>
    </row>
    <row r="821" spans="68:72">
      <c r="BP821" t="s">
        <v>2566</v>
      </c>
      <c r="BQ821" t="s">
        <v>54</v>
      </c>
      <c r="BR821" t="s">
        <v>2566</v>
      </c>
      <c r="BT821" t="s">
        <v>2567</v>
      </c>
    </row>
    <row r="822" spans="68:72">
      <c r="BP822" t="s">
        <v>2568</v>
      </c>
      <c r="BQ822" t="s">
        <v>63</v>
      </c>
      <c r="BR822" t="s">
        <v>64</v>
      </c>
      <c r="BT822" t="s">
        <v>2569</v>
      </c>
    </row>
    <row r="823" spans="68:72">
      <c r="BP823" t="s">
        <v>2570</v>
      </c>
      <c r="BQ823" t="s">
        <v>71</v>
      </c>
      <c r="BR823" t="s">
        <v>2570</v>
      </c>
      <c r="BT823" t="s">
        <v>2571</v>
      </c>
    </row>
    <row r="824" spans="68:72">
      <c r="BP824" t="s">
        <v>2572</v>
      </c>
      <c r="BQ824" t="s">
        <v>2573</v>
      </c>
      <c r="BR824" t="s">
        <v>64</v>
      </c>
      <c r="BT824" t="s">
        <v>2574</v>
      </c>
    </row>
    <row r="825" spans="68:72">
      <c r="BP825" t="s">
        <v>2575</v>
      </c>
      <c r="BQ825" t="s">
        <v>2576</v>
      </c>
      <c r="BR825" t="s">
        <v>64</v>
      </c>
      <c r="BT825" t="s">
        <v>2577</v>
      </c>
    </row>
    <row r="826" spans="68:72">
      <c r="BP826" t="s">
        <v>2578</v>
      </c>
      <c r="BQ826" t="s">
        <v>2579</v>
      </c>
      <c r="BR826" t="s">
        <v>2578</v>
      </c>
      <c r="BT826" t="s">
        <v>2580</v>
      </c>
    </row>
    <row r="827" spans="68:72">
      <c r="BP827" t="s">
        <v>2581</v>
      </c>
      <c r="BQ827" t="s">
        <v>54</v>
      </c>
      <c r="BR827" t="s">
        <v>2581</v>
      </c>
      <c r="BT827" t="s">
        <v>2582</v>
      </c>
    </row>
    <row r="828" spans="68:72">
      <c r="BP828" t="s">
        <v>2583</v>
      </c>
      <c r="BQ828" t="s">
        <v>63</v>
      </c>
      <c r="BR828" t="s">
        <v>64</v>
      </c>
      <c r="BT828" t="s">
        <v>2584</v>
      </c>
    </row>
    <row r="829" spans="68:72">
      <c r="BP829" t="s">
        <v>2585</v>
      </c>
      <c r="BQ829" t="s">
        <v>71</v>
      </c>
      <c r="BR829" t="s">
        <v>2585</v>
      </c>
      <c r="BT829" t="s">
        <v>2586</v>
      </c>
    </row>
    <row r="830" spans="68:72">
      <c r="BP830" t="s">
        <v>2587</v>
      </c>
      <c r="BQ830" t="s">
        <v>2588</v>
      </c>
      <c r="BR830" t="s">
        <v>64</v>
      </c>
      <c r="BT830" t="s">
        <v>2589</v>
      </c>
    </row>
    <row r="831" spans="68:72">
      <c r="BP831" t="s">
        <v>2590</v>
      </c>
      <c r="BQ831" t="s">
        <v>2591</v>
      </c>
      <c r="BR831" t="s">
        <v>2590</v>
      </c>
      <c r="BT831" t="s">
        <v>2592</v>
      </c>
    </row>
    <row r="832" spans="68:72">
      <c r="BP832" t="s">
        <v>2593</v>
      </c>
      <c r="BQ832" t="s">
        <v>2591</v>
      </c>
      <c r="BR832" t="s">
        <v>64</v>
      </c>
      <c r="BT832" t="s">
        <v>2594</v>
      </c>
    </row>
    <row r="833" spans="68:72">
      <c r="BP833" t="s">
        <v>2595</v>
      </c>
      <c r="BQ833" t="s">
        <v>2596</v>
      </c>
      <c r="BR833" t="s">
        <v>2595</v>
      </c>
      <c r="BT833" t="s">
        <v>2597</v>
      </c>
    </row>
    <row r="834" spans="68:72">
      <c r="BP834" t="s">
        <v>2598</v>
      </c>
      <c r="BQ834" t="s">
        <v>2599</v>
      </c>
      <c r="BR834" t="s">
        <v>2598</v>
      </c>
      <c r="BT834" t="s">
        <v>2600</v>
      </c>
    </row>
    <row r="835" spans="68:72">
      <c r="BP835" t="s">
        <v>2601</v>
      </c>
      <c r="BQ835" t="s">
        <v>54</v>
      </c>
      <c r="BR835" t="s">
        <v>2601</v>
      </c>
      <c r="BT835" t="s">
        <v>2602</v>
      </c>
    </row>
    <row r="836" spans="68:72">
      <c r="BP836" t="s">
        <v>2603</v>
      </c>
      <c r="BQ836" t="s">
        <v>63</v>
      </c>
      <c r="BR836" t="s">
        <v>64</v>
      </c>
      <c r="BT836" t="s">
        <v>2604</v>
      </c>
    </row>
    <row r="837" spans="68:72">
      <c r="BP837" t="s">
        <v>2605</v>
      </c>
      <c r="BQ837" t="s">
        <v>71</v>
      </c>
      <c r="BR837" t="s">
        <v>2605</v>
      </c>
      <c r="BT837" t="s">
        <v>2606</v>
      </c>
    </row>
    <row r="838" spans="68:72">
      <c r="BP838" t="s">
        <v>2607</v>
      </c>
      <c r="BQ838" t="s">
        <v>2608</v>
      </c>
      <c r="BR838" t="s">
        <v>64</v>
      </c>
      <c r="BT838" t="s">
        <v>2609</v>
      </c>
    </row>
    <row r="839" spans="68:72">
      <c r="BP839" t="s">
        <v>2610</v>
      </c>
      <c r="BQ839" t="s">
        <v>2611</v>
      </c>
      <c r="BR839" t="s">
        <v>64</v>
      </c>
      <c r="BT839" t="s">
        <v>2612</v>
      </c>
    </row>
    <row r="840" spans="68:72">
      <c r="BP840" t="s">
        <v>2613</v>
      </c>
      <c r="BQ840" t="s">
        <v>2614</v>
      </c>
      <c r="BR840" t="s">
        <v>64</v>
      </c>
      <c r="BT840" t="s">
        <v>2615</v>
      </c>
    </row>
    <row r="841" spans="68:72">
      <c r="BP841" t="s">
        <v>2616</v>
      </c>
      <c r="BQ841" t="s">
        <v>2617</v>
      </c>
      <c r="BR841" t="s">
        <v>2616</v>
      </c>
      <c r="BT841" t="s">
        <v>2618</v>
      </c>
    </row>
    <row r="842" spans="68:72">
      <c r="BP842" t="s">
        <v>2619</v>
      </c>
      <c r="BQ842" t="s">
        <v>2620</v>
      </c>
      <c r="BR842" t="s">
        <v>64</v>
      </c>
      <c r="BT842" t="s">
        <v>2621</v>
      </c>
    </row>
    <row r="843" spans="68:72">
      <c r="BP843" t="s">
        <v>2622</v>
      </c>
      <c r="BQ843" t="s">
        <v>2623</v>
      </c>
      <c r="BR843" t="s">
        <v>64</v>
      </c>
      <c r="BT843" t="s">
        <v>2624</v>
      </c>
    </row>
    <row r="844" spans="68:72">
      <c r="BP844" t="s">
        <v>2625</v>
      </c>
      <c r="BQ844" t="s">
        <v>2626</v>
      </c>
      <c r="BR844" t="s">
        <v>2625</v>
      </c>
      <c r="BT844" t="s">
        <v>2627</v>
      </c>
    </row>
    <row r="845" spans="68:72">
      <c r="BP845" t="s">
        <v>2628</v>
      </c>
      <c r="BQ845" t="s">
        <v>2629</v>
      </c>
      <c r="BR845" t="s">
        <v>64</v>
      </c>
      <c r="BT845" t="s">
        <v>2630</v>
      </c>
    </row>
    <row r="846" spans="68:72">
      <c r="BP846" t="s">
        <v>2631</v>
      </c>
      <c r="BQ846" t="s">
        <v>2632</v>
      </c>
      <c r="BR846" t="s">
        <v>2631</v>
      </c>
      <c r="BT846" t="s">
        <v>2633</v>
      </c>
    </row>
    <row r="847" spans="68:72">
      <c r="BP847" t="s">
        <v>2634</v>
      </c>
      <c r="BQ847" t="s">
        <v>2635</v>
      </c>
      <c r="BR847" t="s">
        <v>64</v>
      </c>
      <c r="BT847" t="s">
        <v>2636</v>
      </c>
    </row>
    <row r="848" spans="68:72">
      <c r="BP848" t="s">
        <v>2637</v>
      </c>
      <c r="BQ848" t="s">
        <v>2638</v>
      </c>
      <c r="BR848" t="s">
        <v>2637</v>
      </c>
      <c r="BT848" t="s">
        <v>2639</v>
      </c>
    </row>
    <row r="849" spans="68:72">
      <c r="BP849" t="s">
        <v>2640</v>
      </c>
      <c r="BQ849" t="s">
        <v>2641</v>
      </c>
      <c r="BR849" t="s">
        <v>64</v>
      </c>
      <c r="BT849" t="s">
        <v>2642</v>
      </c>
    </row>
    <row r="850" spans="68:72">
      <c r="BP850" t="s">
        <v>2643</v>
      </c>
      <c r="BQ850" t="s">
        <v>2644</v>
      </c>
      <c r="BR850" t="s">
        <v>64</v>
      </c>
      <c r="BT850" t="s">
        <v>2645</v>
      </c>
    </row>
    <row r="851" spans="68:72">
      <c r="BP851" t="s">
        <v>2646</v>
      </c>
      <c r="BQ851" t="s">
        <v>2647</v>
      </c>
      <c r="BR851" t="s">
        <v>64</v>
      </c>
      <c r="BT851" t="s">
        <v>2648</v>
      </c>
    </row>
    <row r="852" spans="68:72">
      <c r="BP852" t="s">
        <v>2649</v>
      </c>
      <c r="BQ852" t="s">
        <v>2650</v>
      </c>
      <c r="BR852" t="s">
        <v>64</v>
      </c>
      <c r="BT852" t="s">
        <v>2651</v>
      </c>
    </row>
    <row r="853" spans="68:72">
      <c r="BP853" t="s">
        <v>2652</v>
      </c>
      <c r="BQ853" t="s">
        <v>2653</v>
      </c>
      <c r="BR853" t="s">
        <v>64</v>
      </c>
      <c r="BT853" t="s">
        <v>2654</v>
      </c>
    </row>
    <row r="854" spans="68:72">
      <c r="BP854" t="s">
        <v>2655</v>
      </c>
      <c r="BQ854" t="s">
        <v>2656</v>
      </c>
      <c r="BR854" t="s">
        <v>64</v>
      </c>
      <c r="BT854" t="s">
        <v>2657</v>
      </c>
    </row>
    <row r="855" spans="68:72">
      <c r="BP855" t="s">
        <v>2658</v>
      </c>
      <c r="BQ855" t="s">
        <v>2659</v>
      </c>
      <c r="BR855" t="s">
        <v>64</v>
      </c>
      <c r="BT855" t="s">
        <v>2660</v>
      </c>
    </row>
    <row r="856" spans="68:72">
      <c r="BP856" t="s">
        <v>2661</v>
      </c>
      <c r="BQ856" t="s">
        <v>2662</v>
      </c>
      <c r="BR856" t="s">
        <v>64</v>
      </c>
      <c r="BT856" t="s">
        <v>2663</v>
      </c>
    </row>
    <row r="857" spans="68:72">
      <c r="BP857" t="s">
        <v>2664</v>
      </c>
      <c r="BQ857" t="s">
        <v>2665</v>
      </c>
      <c r="BR857" t="s">
        <v>2664</v>
      </c>
      <c r="BT857" t="s">
        <v>2666</v>
      </c>
    </row>
    <row r="858" spans="68:72">
      <c r="BP858" t="s">
        <v>2667</v>
      </c>
      <c r="BQ858" t="s">
        <v>2668</v>
      </c>
      <c r="BR858" t="s">
        <v>64</v>
      </c>
      <c r="BT858" t="s">
        <v>2669</v>
      </c>
    </row>
    <row r="859" spans="68:72">
      <c r="BP859" t="s">
        <v>2670</v>
      </c>
      <c r="BQ859" t="s">
        <v>2671</v>
      </c>
      <c r="BR859" t="s">
        <v>64</v>
      </c>
      <c r="BT859" t="s">
        <v>2672</v>
      </c>
    </row>
    <row r="860" spans="68:72">
      <c r="BP860" t="s">
        <v>2673</v>
      </c>
      <c r="BQ860" t="s">
        <v>2674</v>
      </c>
      <c r="BR860" t="s">
        <v>64</v>
      </c>
      <c r="BT860" t="s">
        <v>2675</v>
      </c>
    </row>
    <row r="861" spans="68:72">
      <c r="BP861" t="s">
        <v>2676</v>
      </c>
      <c r="BQ861" t="s">
        <v>2677</v>
      </c>
      <c r="BR861" t="s">
        <v>64</v>
      </c>
      <c r="BT861" t="s">
        <v>2678</v>
      </c>
    </row>
    <row r="862" spans="68:72">
      <c r="BP862" t="s">
        <v>2679</v>
      </c>
      <c r="BQ862" t="s">
        <v>2680</v>
      </c>
      <c r="BR862" t="s">
        <v>64</v>
      </c>
      <c r="BT862" t="s">
        <v>2681</v>
      </c>
    </row>
    <row r="863" spans="68:72">
      <c r="BP863" t="s">
        <v>2682</v>
      </c>
      <c r="BQ863" t="s">
        <v>2683</v>
      </c>
      <c r="BR863" t="s">
        <v>64</v>
      </c>
      <c r="BT863" t="s">
        <v>2684</v>
      </c>
    </row>
    <row r="864" spans="68:72">
      <c r="BP864" t="s">
        <v>2685</v>
      </c>
      <c r="BQ864" t="s">
        <v>2686</v>
      </c>
      <c r="BR864" t="s">
        <v>2685</v>
      </c>
      <c r="BT864" t="s">
        <v>2687</v>
      </c>
    </row>
    <row r="865" spans="68:72">
      <c r="BP865" t="s">
        <v>2688</v>
      </c>
      <c r="BQ865" t="s">
        <v>2689</v>
      </c>
      <c r="BR865" t="s">
        <v>64</v>
      </c>
      <c r="BT865" t="s">
        <v>2690</v>
      </c>
    </row>
    <row r="866" spans="68:72">
      <c r="BP866" t="s">
        <v>2691</v>
      </c>
      <c r="BQ866" t="s">
        <v>2692</v>
      </c>
      <c r="BR866" t="s">
        <v>64</v>
      </c>
      <c r="BT866" t="s">
        <v>2693</v>
      </c>
    </row>
    <row r="867" spans="68:72">
      <c r="BP867" t="s">
        <v>2694</v>
      </c>
      <c r="BQ867" t="s">
        <v>2695</v>
      </c>
      <c r="BR867" t="s">
        <v>64</v>
      </c>
      <c r="BT867" t="s">
        <v>2696</v>
      </c>
    </row>
    <row r="868" spans="68:72">
      <c r="BP868" t="s">
        <v>2697</v>
      </c>
      <c r="BQ868" t="s">
        <v>2698</v>
      </c>
      <c r="BR868" t="s">
        <v>64</v>
      </c>
      <c r="BT868" t="s">
        <v>2699</v>
      </c>
    </row>
    <row r="869" spans="68:72">
      <c r="BP869" t="s">
        <v>2700</v>
      </c>
      <c r="BQ869" t="s">
        <v>2701</v>
      </c>
      <c r="BR869" t="s">
        <v>64</v>
      </c>
      <c r="BT869" t="s">
        <v>2702</v>
      </c>
    </row>
    <row r="870" spans="68:72">
      <c r="BP870" t="s">
        <v>2703</v>
      </c>
      <c r="BQ870" t="s">
        <v>2704</v>
      </c>
      <c r="BR870" t="s">
        <v>64</v>
      </c>
      <c r="BT870" t="s">
        <v>2705</v>
      </c>
    </row>
    <row r="871" spans="68:72">
      <c r="BP871" t="s">
        <v>2706</v>
      </c>
      <c r="BQ871" t="s">
        <v>2707</v>
      </c>
      <c r="BR871" t="s">
        <v>2706</v>
      </c>
      <c r="BT871" t="s">
        <v>2708</v>
      </c>
    </row>
    <row r="872" spans="68:72">
      <c r="BP872" t="s">
        <v>2709</v>
      </c>
      <c r="BQ872" t="s">
        <v>2710</v>
      </c>
      <c r="BR872" t="s">
        <v>2709</v>
      </c>
      <c r="BT872" t="s">
        <v>2711</v>
      </c>
    </row>
    <row r="873" spans="68:72">
      <c r="BP873" t="s">
        <v>2712</v>
      </c>
      <c r="BQ873" t="s">
        <v>2713</v>
      </c>
      <c r="BR873" t="s">
        <v>64</v>
      </c>
      <c r="BT873" t="s">
        <v>2714</v>
      </c>
    </row>
    <row r="874" spans="68:72">
      <c r="BP874" t="s">
        <v>2715</v>
      </c>
      <c r="BQ874" t="s">
        <v>2716</v>
      </c>
      <c r="BR874" t="s">
        <v>2715</v>
      </c>
      <c r="BT874" t="s">
        <v>2717</v>
      </c>
    </row>
    <row r="875" spans="68:72">
      <c r="BP875" t="s">
        <v>2718</v>
      </c>
      <c r="BQ875" t="s">
        <v>2719</v>
      </c>
      <c r="BR875" t="s">
        <v>2718</v>
      </c>
      <c r="BT875" t="s">
        <v>2720</v>
      </c>
    </row>
    <row r="876" spans="68:72">
      <c r="BP876" t="s">
        <v>2721</v>
      </c>
      <c r="BQ876" t="s">
        <v>2722</v>
      </c>
      <c r="BR876" t="s">
        <v>2721</v>
      </c>
      <c r="BT876" t="s">
        <v>2723</v>
      </c>
    </row>
    <row r="877" spans="68:72">
      <c r="BP877" t="s">
        <v>2724</v>
      </c>
      <c r="BQ877" t="s">
        <v>2725</v>
      </c>
      <c r="BR877" t="s">
        <v>2724</v>
      </c>
      <c r="BT877" t="s">
        <v>2726</v>
      </c>
    </row>
    <row r="878" spans="68:72">
      <c r="BP878" t="s">
        <v>2727</v>
      </c>
      <c r="BQ878" t="s">
        <v>2725</v>
      </c>
      <c r="BR878" t="s">
        <v>2727</v>
      </c>
      <c r="BT878" t="s">
        <v>2728</v>
      </c>
    </row>
    <row r="879" spans="68:72">
      <c r="BP879" t="s">
        <v>2729</v>
      </c>
      <c r="BQ879" t="s">
        <v>2730</v>
      </c>
      <c r="BR879" t="s">
        <v>2729</v>
      </c>
      <c r="BT879" t="s">
        <v>2731</v>
      </c>
    </row>
    <row r="880" spans="68:72">
      <c r="BP880" t="s">
        <v>2732</v>
      </c>
      <c r="BQ880" t="s">
        <v>2730</v>
      </c>
      <c r="BR880" t="s">
        <v>64</v>
      </c>
      <c r="BT880" t="s">
        <v>2733</v>
      </c>
    </row>
    <row r="881" spans="68:72">
      <c r="BP881" t="s">
        <v>2734</v>
      </c>
      <c r="BQ881" t="s">
        <v>2735</v>
      </c>
      <c r="BR881" t="s">
        <v>2734</v>
      </c>
      <c r="BT881" t="s">
        <v>2736</v>
      </c>
    </row>
    <row r="882" spans="68:72">
      <c r="BP882" t="s">
        <v>2737</v>
      </c>
      <c r="BQ882" t="s">
        <v>2738</v>
      </c>
      <c r="BR882" t="s">
        <v>64</v>
      </c>
      <c r="BT882" t="s">
        <v>2739</v>
      </c>
    </row>
    <row r="883" spans="68:72">
      <c r="BP883" t="s">
        <v>2740</v>
      </c>
      <c r="BQ883" t="s">
        <v>2741</v>
      </c>
      <c r="BR883" t="s">
        <v>64</v>
      </c>
      <c r="BT883" t="s">
        <v>2742</v>
      </c>
    </row>
    <row r="884" spans="68:72">
      <c r="BP884" t="s">
        <v>2743</v>
      </c>
      <c r="BQ884" t="s">
        <v>2744</v>
      </c>
      <c r="BR884" t="s">
        <v>64</v>
      </c>
      <c r="BT884" t="s">
        <v>2745</v>
      </c>
    </row>
    <row r="885" spans="68:72">
      <c r="BP885" t="s">
        <v>2746</v>
      </c>
      <c r="BQ885" t="s">
        <v>2747</v>
      </c>
      <c r="BR885" t="s">
        <v>64</v>
      </c>
      <c r="BT885" t="s">
        <v>2748</v>
      </c>
    </row>
    <row r="886" spans="68:72">
      <c r="BP886" t="s">
        <v>2749</v>
      </c>
      <c r="BQ886" t="s">
        <v>2750</v>
      </c>
      <c r="BR886" t="s">
        <v>64</v>
      </c>
      <c r="BT886" t="s">
        <v>2751</v>
      </c>
    </row>
    <row r="887" spans="68:72">
      <c r="BP887" t="s">
        <v>2752</v>
      </c>
      <c r="BQ887" t="s">
        <v>2753</v>
      </c>
      <c r="BR887" t="s">
        <v>2752</v>
      </c>
      <c r="BT887" t="s">
        <v>2754</v>
      </c>
    </row>
    <row r="888" spans="68:72">
      <c r="BP888" t="s">
        <v>2755</v>
      </c>
      <c r="BQ888" t="s">
        <v>2753</v>
      </c>
      <c r="BR888" t="s">
        <v>64</v>
      </c>
      <c r="BT888" t="s">
        <v>2756</v>
      </c>
    </row>
    <row r="889" spans="68:72">
      <c r="BP889" t="s">
        <v>2757</v>
      </c>
      <c r="BQ889" t="s">
        <v>2758</v>
      </c>
      <c r="BR889" t="s">
        <v>2757</v>
      </c>
      <c r="BT889" t="s">
        <v>2759</v>
      </c>
    </row>
    <row r="890" spans="68:72">
      <c r="BP890" t="s">
        <v>2760</v>
      </c>
      <c r="BQ890" t="s">
        <v>2758</v>
      </c>
      <c r="BR890" t="s">
        <v>64</v>
      </c>
      <c r="BT890" t="s">
        <v>2761</v>
      </c>
    </row>
    <row r="891" spans="68:72">
      <c r="BP891" t="s">
        <v>2762</v>
      </c>
      <c r="BQ891" t="s">
        <v>2763</v>
      </c>
      <c r="BR891" t="s">
        <v>2762</v>
      </c>
      <c r="BT891" t="s">
        <v>2764</v>
      </c>
    </row>
    <row r="892" spans="68:72">
      <c r="BP892" t="s">
        <v>2765</v>
      </c>
      <c r="BQ892" t="s">
        <v>54</v>
      </c>
      <c r="BR892" t="s">
        <v>2765</v>
      </c>
      <c r="BT892" t="s">
        <v>2766</v>
      </c>
    </row>
    <row r="893" spans="68:72">
      <c r="BP893" t="s">
        <v>2767</v>
      </c>
      <c r="BQ893" t="s">
        <v>63</v>
      </c>
      <c r="BR893" t="s">
        <v>64</v>
      </c>
      <c r="BT893" t="s">
        <v>2768</v>
      </c>
    </row>
    <row r="894" spans="68:72">
      <c r="BP894" t="s">
        <v>2769</v>
      </c>
      <c r="BQ894" t="s">
        <v>71</v>
      </c>
      <c r="BR894" t="s">
        <v>2769</v>
      </c>
      <c r="BT894" t="s">
        <v>2770</v>
      </c>
    </row>
    <row r="895" spans="68:72">
      <c r="BP895" t="s">
        <v>2771</v>
      </c>
      <c r="BQ895" t="s">
        <v>2772</v>
      </c>
      <c r="BR895" t="s">
        <v>64</v>
      </c>
      <c r="BT895" t="s">
        <v>2773</v>
      </c>
    </row>
    <row r="896" spans="68:72">
      <c r="BP896" t="s">
        <v>2774</v>
      </c>
      <c r="BQ896" t="s">
        <v>2775</v>
      </c>
      <c r="BR896" t="s">
        <v>64</v>
      </c>
      <c r="BT896" t="s">
        <v>2776</v>
      </c>
    </row>
    <row r="897" spans="68:72">
      <c r="BP897" t="s">
        <v>2777</v>
      </c>
      <c r="BQ897" t="s">
        <v>2778</v>
      </c>
      <c r="BR897" t="s">
        <v>64</v>
      </c>
      <c r="BT897" t="s">
        <v>2779</v>
      </c>
    </row>
    <row r="898" spans="68:72">
      <c r="BP898" t="s">
        <v>2780</v>
      </c>
      <c r="BQ898" t="s">
        <v>348</v>
      </c>
      <c r="BR898" t="s">
        <v>64</v>
      </c>
      <c r="BT898" t="s">
        <v>2781</v>
      </c>
    </row>
    <row r="899" spans="68:72">
      <c r="BP899" t="s">
        <v>2782</v>
      </c>
      <c r="BQ899" t="s">
        <v>2783</v>
      </c>
      <c r="BR899" t="s">
        <v>64</v>
      </c>
      <c r="BT899" t="s">
        <v>2784</v>
      </c>
    </row>
    <row r="900" spans="68:72">
      <c r="BP900" t="s">
        <v>2785</v>
      </c>
      <c r="BQ900" t="s">
        <v>112</v>
      </c>
      <c r="BR900" t="s">
        <v>2785</v>
      </c>
      <c r="BT900" t="s">
        <v>2786</v>
      </c>
    </row>
    <row r="901" spans="68:72">
      <c r="BP901" t="s">
        <v>2787</v>
      </c>
      <c r="BQ901" t="s">
        <v>2788</v>
      </c>
      <c r="BR901" t="s">
        <v>64</v>
      </c>
      <c r="BT901" t="s">
        <v>2789</v>
      </c>
    </row>
    <row r="902" spans="68:72">
      <c r="BP902" t="s">
        <v>2790</v>
      </c>
      <c r="BQ902" t="s">
        <v>2791</v>
      </c>
      <c r="BR902" t="s">
        <v>2790</v>
      </c>
      <c r="BT902" t="s">
        <v>2792</v>
      </c>
    </row>
    <row r="903" spans="68:72">
      <c r="BP903" t="s">
        <v>2793</v>
      </c>
      <c r="BQ903" t="s">
        <v>2794</v>
      </c>
      <c r="BR903" t="s">
        <v>64</v>
      </c>
      <c r="BT903" t="s">
        <v>2795</v>
      </c>
    </row>
    <row r="904" spans="68:72">
      <c r="BP904" t="s">
        <v>2796</v>
      </c>
      <c r="BQ904" t="s">
        <v>2797</v>
      </c>
      <c r="BR904" t="s">
        <v>64</v>
      </c>
      <c r="BT904" t="s">
        <v>2798</v>
      </c>
    </row>
    <row r="905" spans="68:72">
      <c r="BP905" t="s">
        <v>2799</v>
      </c>
      <c r="BQ905" t="s">
        <v>2800</v>
      </c>
      <c r="BR905" t="s">
        <v>64</v>
      </c>
      <c r="BT905" t="s">
        <v>2801</v>
      </c>
    </row>
    <row r="906" spans="68:72">
      <c r="BP906" t="s">
        <v>2802</v>
      </c>
      <c r="BQ906" t="s">
        <v>2803</v>
      </c>
      <c r="BR906" t="s">
        <v>64</v>
      </c>
      <c r="BT906" t="s">
        <v>2804</v>
      </c>
    </row>
    <row r="907" spans="68:72">
      <c r="BP907" t="s">
        <v>2805</v>
      </c>
      <c r="BQ907" t="s">
        <v>2806</v>
      </c>
      <c r="BR907" t="s">
        <v>2805</v>
      </c>
      <c r="BT907" t="s">
        <v>2807</v>
      </c>
    </row>
    <row r="908" spans="68:72">
      <c r="BP908" t="s">
        <v>2808</v>
      </c>
      <c r="BQ908" t="s">
        <v>2809</v>
      </c>
      <c r="BR908" t="s">
        <v>2808</v>
      </c>
      <c r="BT908" t="s">
        <v>2810</v>
      </c>
    </row>
    <row r="909" spans="68:72">
      <c r="BP909" t="s">
        <v>2811</v>
      </c>
      <c r="BQ909" t="s">
        <v>2812</v>
      </c>
      <c r="BR909" t="s">
        <v>2811</v>
      </c>
      <c r="BT909" t="s">
        <v>2813</v>
      </c>
    </row>
    <row r="910" spans="68:72">
      <c r="BP910" t="s">
        <v>2814</v>
      </c>
      <c r="BQ910" t="s">
        <v>2815</v>
      </c>
      <c r="BR910" t="s">
        <v>2814</v>
      </c>
      <c r="BT910" t="s">
        <v>2816</v>
      </c>
    </row>
    <row r="911" spans="68:72">
      <c r="BP911" t="s">
        <v>2817</v>
      </c>
      <c r="BQ911" t="s">
        <v>2818</v>
      </c>
      <c r="BR911" t="s">
        <v>2817</v>
      </c>
      <c r="BT911" t="s">
        <v>2819</v>
      </c>
    </row>
    <row r="912" spans="68:72">
      <c r="BP912" t="s">
        <v>2820</v>
      </c>
      <c r="BQ912" t="s">
        <v>2821</v>
      </c>
      <c r="BR912" t="s">
        <v>2820</v>
      </c>
      <c r="BT912" t="s">
        <v>2822</v>
      </c>
    </row>
    <row r="913" spans="68:72">
      <c r="BP913" t="s">
        <v>2823</v>
      </c>
      <c r="BQ913" t="s">
        <v>2821</v>
      </c>
      <c r="BR913" t="s">
        <v>64</v>
      </c>
      <c r="BT913" t="s">
        <v>2824</v>
      </c>
    </row>
    <row r="914" spans="68:72">
      <c r="BP914" t="s">
        <v>2825</v>
      </c>
      <c r="BQ914" t="s">
        <v>2826</v>
      </c>
      <c r="BR914" t="s">
        <v>2825</v>
      </c>
      <c r="BT914" t="s">
        <v>2827</v>
      </c>
    </row>
    <row r="915" spans="68:72">
      <c r="BP915" t="s">
        <v>2828</v>
      </c>
      <c r="BQ915" t="s">
        <v>2829</v>
      </c>
      <c r="BR915" t="s">
        <v>2828</v>
      </c>
      <c r="BT915" t="s">
        <v>2830</v>
      </c>
    </row>
    <row r="916" spans="68:72">
      <c r="BP916" t="s">
        <v>2831</v>
      </c>
      <c r="BQ916" t="s">
        <v>54</v>
      </c>
      <c r="BR916" t="s">
        <v>2831</v>
      </c>
      <c r="BT916" t="s">
        <v>2832</v>
      </c>
    </row>
    <row r="917" spans="68:72">
      <c r="BP917" t="s">
        <v>2833</v>
      </c>
      <c r="BQ917" t="s">
        <v>63</v>
      </c>
      <c r="BR917" t="s">
        <v>64</v>
      </c>
      <c r="BT917" t="s">
        <v>2834</v>
      </c>
    </row>
    <row r="918" spans="68:72">
      <c r="BP918" t="s">
        <v>2835</v>
      </c>
      <c r="BQ918" t="s">
        <v>71</v>
      </c>
      <c r="BR918" t="s">
        <v>2835</v>
      </c>
      <c r="BT918" t="s">
        <v>2836</v>
      </c>
    </row>
    <row r="919" spans="68:72">
      <c r="BP919" t="s">
        <v>2837</v>
      </c>
      <c r="BQ919" t="s">
        <v>2838</v>
      </c>
      <c r="BR919" t="s">
        <v>64</v>
      </c>
      <c r="BT919" t="s">
        <v>2839</v>
      </c>
    </row>
    <row r="920" spans="68:72">
      <c r="BP920" t="s">
        <v>2840</v>
      </c>
      <c r="BQ920" t="s">
        <v>2841</v>
      </c>
      <c r="BR920" t="s">
        <v>64</v>
      </c>
      <c r="BT920" t="s">
        <v>2842</v>
      </c>
    </row>
    <row r="921" spans="68:72">
      <c r="BP921" t="s">
        <v>2843</v>
      </c>
      <c r="BQ921" t="s">
        <v>2844</v>
      </c>
      <c r="BR921" t="s">
        <v>64</v>
      </c>
      <c r="BT921" t="s">
        <v>2845</v>
      </c>
    </row>
    <row r="922" spans="68:72">
      <c r="BP922" t="s">
        <v>2846</v>
      </c>
      <c r="BQ922" t="s">
        <v>2847</v>
      </c>
      <c r="BR922" t="s">
        <v>64</v>
      </c>
      <c r="BT922" t="s">
        <v>2848</v>
      </c>
    </row>
    <row r="923" spans="68:72">
      <c r="BP923" t="s">
        <v>2849</v>
      </c>
      <c r="BQ923" t="s">
        <v>2850</v>
      </c>
      <c r="BR923" t="s">
        <v>64</v>
      </c>
      <c r="BT923" t="s">
        <v>2851</v>
      </c>
    </row>
    <row r="924" spans="68:72">
      <c r="BP924" t="s">
        <v>2852</v>
      </c>
      <c r="BQ924" t="s">
        <v>2853</v>
      </c>
      <c r="BR924" t="s">
        <v>64</v>
      </c>
      <c r="BT924" t="s">
        <v>2854</v>
      </c>
    </row>
    <row r="925" spans="68:72">
      <c r="BP925" t="s">
        <v>2855</v>
      </c>
      <c r="BQ925" t="s">
        <v>2856</v>
      </c>
      <c r="BR925" t="s">
        <v>64</v>
      </c>
      <c r="BT925" t="s">
        <v>2857</v>
      </c>
    </row>
    <row r="926" spans="68:72">
      <c r="BP926" t="s">
        <v>2858</v>
      </c>
      <c r="BQ926" t="s">
        <v>2859</v>
      </c>
      <c r="BR926" t="s">
        <v>2858</v>
      </c>
      <c r="BT926" t="s">
        <v>2860</v>
      </c>
    </row>
    <row r="927" spans="68:72">
      <c r="BP927" t="s">
        <v>2861</v>
      </c>
      <c r="BQ927" t="s">
        <v>2859</v>
      </c>
      <c r="BR927" t="s">
        <v>64</v>
      </c>
      <c r="BT927" t="s">
        <v>2862</v>
      </c>
    </row>
    <row r="928" spans="68:72">
      <c r="BP928" t="s">
        <v>2863</v>
      </c>
      <c r="BQ928" t="s">
        <v>2864</v>
      </c>
      <c r="BR928" t="s">
        <v>2863</v>
      </c>
      <c r="BT928" t="s">
        <v>2865</v>
      </c>
    </row>
    <row r="929" spans="68:72">
      <c r="BP929" t="s">
        <v>2866</v>
      </c>
      <c r="BQ929" t="s">
        <v>2867</v>
      </c>
      <c r="BR929" t="s">
        <v>64</v>
      </c>
      <c r="BT929" t="s">
        <v>2868</v>
      </c>
    </row>
    <row r="930" spans="68:72">
      <c r="BP930" t="s">
        <v>2869</v>
      </c>
      <c r="BQ930" t="s">
        <v>2870</v>
      </c>
      <c r="BR930" t="s">
        <v>64</v>
      </c>
      <c r="BT930" t="s">
        <v>2871</v>
      </c>
    </row>
    <row r="931" spans="68:72">
      <c r="BP931" t="s">
        <v>2872</v>
      </c>
      <c r="BQ931" t="s">
        <v>2873</v>
      </c>
      <c r="BR931" t="s">
        <v>2872</v>
      </c>
      <c r="BT931" t="s">
        <v>2874</v>
      </c>
    </row>
    <row r="932" spans="68:72">
      <c r="BP932" t="s">
        <v>2875</v>
      </c>
      <c r="BQ932" t="s">
        <v>2873</v>
      </c>
      <c r="BR932" t="s">
        <v>64</v>
      </c>
      <c r="BT932" t="s">
        <v>2876</v>
      </c>
    </row>
    <row r="933" spans="68:72">
      <c r="BP933" t="s">
        <v>2877</v>
      </c>
      <c r="BQ933" t="s">
        <v>2878</v>
      </c>
      <c r="BR933" t="s">
        <v>2877</v>
      </c>
      <c r="BT933" t="s">
        <v>2879</v>
      </c>
    </row>
    <row r="934" spans="68:72">
      <c r="BP934" t="s">
        <v>2880</v>
      </c>
      <c r="BQ934" t="s">
        <v>2878</v>
      </c>
      <c r="BR934" t="s">
        <v>64</v>
      </c>
      <c r="BT934" t="s">
        <v>2881</v>
      </c>
    </row>
    <row r="935" spans="68:72">
      <c r="BP935" t="s">
        <v>2882</v>
      </c>
      <c r="BQ935" t="s">
        <v>2883</v>
      </c>
      <c r="BR935" t="s">
        <v>2882</v>
      </c>
      <c r="BT935" t="s">
        <v>2884</v>
      </c>
    </row>
    <row r="936" spans="68:72">
      <c r="BP936" t="s">
        <v>2885</v>
      </c>
      <c r="BQ936" t="s">
        <v>2886</v>
      </c>
      <c r="BR936" t="s">
        <v>64</v>
      </c>
      <c r="BT936" t="s">
        <v>2887</v>
      </c>
    </row>
    <row r="937" spans="68:72">
      <c r="BP937" t="s">
        <v>2888</v>
      </c>
      <c r="BQ937" t="s">
        <v>2889</v>
      </c>
      <c r="BR937" t="s">
        <v>64</v>
      </c>
      <c r="BT937" t="s">
        <v>2890</v>
      </c>
    </row>
    <row r="938" spans="68:72">
      <c r="BP938" t="s">
        <v>2891</v>
      </c>
      <c r="BQ938" t="s">
        <v>2892</v>
      </c>
      <c r="BR938" t="s">
        <v>64</v>
      </c>
      <c r="BT938" t="s">
        <v>2893</v>
      </c>
    </row>
    <row r="939" spans="68:72">
      <c r="BP939" t="s">
        <v>2894</v>
      </c>
      <c r="BQ939" t="s">
        <v>2895</v>
      </c>
      <c r="BR939" t="s">
        <v>64</v>
      </c>
      <c r="BT939" t="s">
        <v>2896</v>
      </c>
    </row>
    <row r="940" spans="68:72">
      <c r="BP940" t="s">
        <v>2897</v>
      </c>
      <c r="BQ940" t="s">
        <v>2898</v>
      </c>
      <c r="BR940" t="s">
        <v>64</v>
      </c>
      <c r="BT940" t="s">
        <v>2899</v>
      </c>
    </row>
    <row r="941" spans="68:72">
      <c r="BP941" t="s">
        <v>2900</v>
      </c>
      <c r="BQ941" t="s">
        <v>2901</v>
      </c>
      <c r="BR941" t="s">
        <v>64</v>
      </c>
      <c r="BT941" t="s">
        <v>2902</v>
      </c>
    </row>
    <row r="942" spans="68:72">
      <c r="BP942" t="s">
        <v>2903</v>
      </c>
      <c r="BQ942" t="s">
        <v>2904</v>
      </c>
      <c r="BR942" t="s">
        <v>64</v>
      </c>
      <c r="BT942" t="s">
        <v>2905</v>
      </c>
    </row>
    <row r="943" spans="68:72">
      <c r="BP943" t="s">
        <v>2906</v>
      </c>
      <c r="BQ943" t="s">
        <v>2907</v>
      </c>
      <c r="BR943" t="s">
        <v>64</v>
      </c>
      <c r="BT943" t="s">
        <v>2908</v>
      </c>
    </row>
    <row r="944" spans="68:72">
      <c r="BP944" t="s">
        <v>2909</v>
      </c>
      <c r="BQ944" t="s">
        <v>2910</v>
      </c>
      <c r="BR944" t="s">
        <v>64</v>
      </c>
      <c r="BT944" t="s">
        <v>2911</v>
      </c>
    </row>
    <row r="945" spans="68:72">
      <c r="BP945" t="s">
        <v>2912</v>
      </c>
      <c r="BQ945" t="s">
        <v>2913</v>
      </c>
      <c r="BR945" t="s">
        <v>64</v>
      </c>
      <c r="BT945" t="s">
        <v>2914</v>
      </c>
    </row>
    <row r="946" spans="68:72">
      <c r="BP946" t="s">
        <v>2915</v>
      </c>
      <c r="BQ946" t="s">
        <v>2916</v>
      </c>
      <c r="BR946" t="s">
        <v>64</v>
      </c>
      <c r="BT946" t="s">
        <v>2917</v>
      </c>
    </row>
    <row r="947" spans="68:72">
      <c r="BP947" t="s">
        <v>2918</v>
      </c>
      <c r="BQ947" t="s">
        <v>2919</v>
      </c>
      <c r="BR947" t="s">
        <v>64</v>
      </c>
      <c r="BT947" t="s">
        <v>2920</v>
      </c>
    </row>
    <row r="948" spans="68:72">
      <c r="BP948" t="s">
        <v>2921</v>
      </c>
      <c r="BQ948" t="s">
        <v>2922</v>
      </c>
      <c r="BR948" t="s">
        <v>64</v>
      </c>
      <c r="BT948" t="s">
        <v>2923</v>
      </c>
    </row>
    <row r="949" spans="68:72">
      <c r="BP949" t="s">
        <v>2924</v>
      </c>
      <c r="BQ949" t="s">
        <v>2925</v>
      </c>
      <c r="BR949" t="s">
        <v>64</v>
      </c>
      <c r="BT949" t="s">
        <v>2926</v>
      </c>
    </row>
    <row r="950" spans="68:72">
      <c r="BP950" t="s">
        <v>2927</v>
      </c>
      <c r="BQ950" t="s">
        <v>2928</v>
      </c>
      <c r="BR950" t="s">
        <v>64</v>
      </c>
      <c r="BT950" t="s">
        <v>2929</v>
      </c>
    </row>
    <row r="951" spans="68:72">
      <c r="BP951" t="s">
        <v>2930</v>
      </c>
      <c r="BQ951" t="s">
        <v>2931</v>
      </c>
      <c r="BR951" t="s">
        <v>2930</v>
      </c>
      <c r="BT951" t="s">
        <v>2932</v>
      </c>
    </row>
    <row r="952" spans="68:72">
      <c r="BP952" t="s">
        <v>2933</v>
      </c>
      <c r="BQ952" t="s">
        <v>2886</v>
      </c>
      <c r="BR952" t="s">
        <v>64</v>
      </c>
      <c r="BT952" t="s">
        <v>2934</v>
      </c>
    </row>
    <row r="953" spans="68:72">
      <c r="BP953" t="s">
        <v>2935</v>
      </c>
      <c r="BQ953" t="s">
        <v>2889</v>
      </c>
      <c r="BR953" t="s">
        <v>64</v>
      </c>
      <c r="BT953" t="s">
        <v>2936</v>
      </c>
    </row>
    <row r="954" spans="68:72">
      <c r="BP954" t="s">
        <v>2937</v>
      </c>
      <c r="BQ954" t="s">
        <v>2938</v>
      </c>
      <c r="BR954" t="s">
        <v>64</v>
      </c>
      <c r="BT954" t="s">
        <v>2939</v>
      </c>
    </row>
    <row r="955" spans="68:72">
      <c r="BP955" t="s">
        <v>2940</v>
      </c>
      <c r="BQ955" t="s">
        <v>2941</v>
      </c>
      <c r="BR955" t="s">
        <v>2940</v>
      </c>
      <c r="BT955" t="s">
        <v>2942</v>
      </c>
    </row>
    <row r="956" spans="68:72">
      <c r="BP956" t="s">
        <v>2943</v>
      </c>
      <c r="BQ956" t="s">
        <v>2944</v>
      </c>
      <c r="BR956" t="s">
        <v>2943</v>
      </c>
      <c r="BT956" t="s">
        <v>2945</v>
      </c>
    </row>
    <row r="957" spans="68:72">
      <c r="BP957" t="s">
        <v>2946</v>
      </c>
      <c r="BQ957" t="s">
        <v>2947</v>
      </c>
      <c r="BR957" t="s">
        <v>64</v>
      </c>
      <c r="BT957" t="s">
        <v>2948</v>
      </c>
    </row>
    <row r="958" spans="68:72">
      <c r="BP958" t="s">
        <v>2949</v>
      </c>
      <c r="BQ958" t="s">
        <v>2950</v>
      </c>
      <c r="BR958" t="s">
        <v>64</v>
      </c>
      <c r="BT958" t="s">
        <v>2951</v>
      </c>
    </row>
    <row r="959" spans="68:72">
      <c r="BP959" t="s">
        <v>2952</v>
      </c>
      <c r="BQ959" t="s">
        <v>2953</v>
      </c>
      <c r="BR959" t="s">
        <v>64</v>
      </c>
      <c r="BT959" t="s">
        <v>2954</v>
      </c>
    </row>
    <row r="960" spans="68:72">
      <c r="BP960" t="s">
        <v>2955</v>
      </c>
      <c r="BQ960" t="s">
        <v>2956</v>
      </c>
      <c r="BR960" t="s">
        <v>64</v>
      </c>
      <c r="BT960" t="s">
        <v>2957</v>
      </c>
    </row>
    <row r="961" spans="68:72">
      <c r="BP961" t="s">
        <v>2958</v>
      </c>
      <c r="BQ961" t="s">
        <v>2959</v>
      </c>
      <c r="BR961" t="s">
        <v>64</v>
      </c>
      <c r="BT961" t="s">
        <v>2960</v>
      </c>
    </row>
    <row r="962" spans="68:72">
      <c r="BP962" t="s">
        <v>2961</v>
      </c>
      <c r="BQ962" t="s">
        <v>2962</v>
      </c>
      <c r="BR962" t="s">
        <v>2961</v>
      </c>
      <c r="BT962" t="s">
        <v>2963</v>
      </c>
    </row>
    <row r="963" spans="68:72">
      <c r="BP963" t="s">
        <v>2964</v>
      </c>
      <c r="BQ963" t="s">
        <v>2965</v>
      </c>
      <c r="BR963" t="s">
        <v>64</v>
      </c>
      <c r="BT963" t="s">
        <v>2966</v>
      </c>
    </row>
    <row r="964" spans="68:72">
      <c r="BP964" t="s">
        <v>2967</v>
      </c>
      <c r="BQ964" t="s">
        <v>2968</v>
      </c>
      <c r="BR964" t="s">
        <v>64</v>
      </c>
      <c r="BT964" t="s">
        <v>2969</v>
      </c>
    </row>
    <row r="965" spans="68:72">
      <c r="BP965" t="s">
        <v>2970</v>
      </c>
      <c r="BQ965" t="s">
        <v>2971</v>
      </c>
      <c r="BR965" t="s">
        <v>64</v>
      </c>
      <c r="BT965" t="s">
        <v>2972</v>
      </c>
    </row>
    <row r="966" spans="68:72">
      <c r="BP966" t="s">
        <v>2973</v>
      </c>
      <c r="BQ966" t="s">
        <v>2974</v>
      </c>
      <c r="BR966" t="s">
        <v>2973</v>
      </c>
      <c r="BT966" t="s">
        <v>2975</v>
      </c>
    </row>
    <row r="967" spans="68:72">
      <c r="BP967" t="s">
        <v>2976</v>
      </c>
      <c r="BQ967" t="s">
        <v>2886</v>
      </c>
      <c r="BR967" t="s">
        <v>64</v>
      </c>
      <c r="BT967" t="s">
        <v>2977</v>
      </c>
    </row>
    <row r="968" spans="68:72">
      <c r="BP968" t="s">
        <v>2978</v>
      </c>
      <c r="BQ968" t="s">
        <v>2889</v>
      </c>
      <c r="BR968" t="s">
        <v>64</v>
      </c>
      <c r="BT968" t="s">
        <v>2979</v>
      </c>
    </row>
    <row r="969" spans="68:72">
      <c r="BP969" t="s">
        <v>2980</v>
      </c>
      <c r="BQ969" t="s">
        <v>2981</v>
      </c>
      <c r="BR969" t="s">
        <v>64</v>
      </c>
      <c r="BT969" t="s">
        <v>2982</v>
      </c>
    </row>
    <row r="970" spans="68:72">
      <c r="BP970" t="s">
        <v>2983</v>
      </c>
      <c r="BQ970" t="s">
        <v>2984</v>
      </c>
      <c r="BR970" t="s">
        <v>2983</v>
      </c>
      <c r="BT970" t="s">
        <v>2985</v>
      </c>
    </row>
    <row r="971" spans="68:72">
      <c r="BP971" t="s">
        <v>2986</v>
      </c>
      <c r="BQ971" t="s">
        <v>2886</v>
      </c>
      <c r="BR971" t="s">
        <v>64</v>
      </c>
      <c r="BT971" t="s">
        <v>2987</v>
      </c>
    </row>
    <row r="972" spans="68:72">
      <c r="BP972" t="s">
        <v>2988</v>
      </c>
      <c r="BQ972" t="s">
        <v>2889</v>
      </c>
      <c r="BR972" t="s">
        <v>64</v>
      </c>
      <c r="BT972" t="s">
        <v>2989</v>
      </c>
    </row>
    <row r="973" spans="68:72">
      <c r="BP973" t="s">
        <v>2990</v>
      </c>
      <c r="BQ973" t="s">
        <v>2991</v>
      </c>
      <c r="BR973" t="s">
        <v>64</v>
      </c>
      <c r="BT973" t="s">
        <v>2992</v>
      </c>
    </row>
    <row r="974" spans="68:72">
      <c r="BP974" t="s">
        <v>2993</v>
      </c>
      <c r="BQ974" t="s">
        <v>2994</v>
      </c>
      <c r="BR974" t="s">
        <v>2993</v>
      </c>
      <c r="BT974" t="s">
        <v>2995</v>
      </c>
    </row>
    <row r="975" spans="68:72">
      <c r="BP975" t="s">
        <v>2996</v>
      </c>
      <c r="BQ975" t="s">
        <v>2947</v>
      </c>
      <c r="BR975" t="s">
        <v>64</v>
      </c>
      <c r="BT975" t="s">
        <v>2997</v>
      </c>
    </row>
    <row r="976" spans="68:72">
      <c r="BP976" t="s">
        <v>2998</v>
      </c>
      <c r="BQ976" t="s">
        <v>2950</v>
      </c>
      <c r="BR976" t="s">
        <v>64</v>
      </c>
      <c r="BT976" t="s">
        <v>2999</v>
      </c>
    </row>
    <row r="977" spans="68:72">
      <c r="BP977" t="s">
        <v>3000</v>
      </c>
      <c r="BQ977" t="s">
        <v>2953</v>
      </c>
      <c r="BR977" t="s">
        <v>64</v>
      </c>
      <c r="BT977" t="s">
        <v>3001</v>
      </c>
    </row>
    <row r="978" spans="68:72">
      <c r="BP978" t="s">
        <v>3002</v>
      </c>
      <c r="BQ978" t="s">
        <v>2956</v>
      </c>
      <c r="BR978" t="s">
        <v>64</v>
      </c>
      <c r="BT978" t="s">
        <v>3003</v>
      </c>
    </row>
    <row r="979" spans="68:72">
      <c r="BP979" t="s">
        <v>3004</v>
      </c>
      <c r="BQ979" t="s">
        <v>3005</v>
      </c>
      <c r="BR979" t="s">
        <v>64</v>
      </c>
      <c r="BT979" t="s">
        <v>3006</v>
      </c>
    </row>
    <row r="980" spans="68:72">
      <c r="BP980" t="s">
        <v>3007</v>
      </c>
      <c r="BQ980" t="s">
        <v>3008</v>
      </c>
      <c r="BR980" t="s">
        <v>3007</v>
      </c>
      <c r="BT980" t="s">
        <v>3009</v>
      </c>
    </row>
    <row r="981" spans="68:72">
      <c r="BP981" t="s">
        <v>3010</v>
      </c>
      <c r="BQ981" t="s">
        <v>2965</v>
      </c>
      <c r="BR981" t="s">
        <v>64</v>
      </c>
      <c r="BT981" t="s">
        <v>3011</v>
      </c>
    </row>
    <row r="982" spans="68:72">
      <c r="BP982" t="s">
        <v>3012</v>
      </c>
      <c r="BQ982" t="s">
        <v>3013</v>
      </c>
      <c r="BR982" t="s">
        <v>64</v>
      </c>
      <c r="BT982" t="s">
        <v>3014</v>
      </c>
    </row>
    <row r="983" spans="68:72">
      <c r="BP983" t="s">
        <v>3015</v>
      </c>
      <c r="BQ983" t="s">
        <v>3016</v>
      </c>
      <c r="BR983" t="s">
        <v>3015</v>
      </c>
      <c r="BT983" t="s">
        <v>3017</v>
      </c>
    </row>
    <row r="984" spans="68:72">
      <c r="BP984" t="s">
        <v>3018</v>
      </c>
      <c r="BQ984" t="s">
        <v>2886</v>
      </c>
      <c r="BR984" t="s">
        <v>64</v>
      </c>
      <c r="BT984" t="s">
        <v>3019</v>
      </c>
    </row>
    <row r="985" spans="68:72">
      <c r="BP985" t="s">
        <v>3020</v>
      </c>
      <c r="BQ985" t="s">
        <v>2889</v>
      </c>
      <c r="BR985" t="s">
        <v>64</v>
      </c>
      <c r="BT985" t="s">
        <v>3021</v>
      </c>
    </row>
    <row r="986" spans="68:72">
      <c r="BP986" t="s">
        <v>3022</v>
      </c>
      <c r="BQ986" t="s">
        <v>2892</v>
      </c>
      <c r="BR986" t="s">
        <v>64</v>
      </c>
      <c r="BT986" t="s">
        <v>3023</v>
      </c>
    </row>
    <row r="987" spans="68:72">
      <c r="BP987" t="s">
        <v>3024</v>
      </c>
      <c r="BQ987" t="s">
        <v>2895</v>
      </c>
      <c r="BR987" t="s">
        <v>64</v>
      </c>
      <c r="BT987" t="s">
        <v>3025</v>
      </c>
    </row>
    <row r="988" spans="68:72">
      <c r="BP988" t="s">
        <v>3026</v>
      </c>
      <c r="BQ988" t="s">
        <v>2904</v>
      </c>
      <c r="BR988" t="s">
        <v>64</v>
      </c>
      <c r="BT988" t="s">
        <v>3027</v>
      </c>
    </row>
    <row r="989" spans="68:72">
      <c r="BP989" t="s">
        <v>3028</v>
      </c>
      <c r="BQ989" t="s">
        <v>2910</v>
      </c>
      <c r="BR989" t="s">
        <v>64</v>
      </c>
      <c r="BT989" t="s">
        <v>3029</v>
      </c>
    </row>
    <row r="990" spans="68:72">
      <c r="BP990" t="s">
        <v>3030</v>
      </c>
      <c r="BQ990" t="s">
        <v>2913</v>
      </c>
      <c r="BR990" t="s">
        <v>64</v>
      </c>
      <c r="BT990" t="s">
        <v>3031</v>
      </c>
    </row>
    <row r="991" spans="68:72">
      <c r="BP991" t="s">
        <v>3032</v>
      </c>
      <c r="BQ991" t="s">
        <v>3033</v>
      </c>
      <c r="BR991" t="s">
        <v>64</v>
      </c>
      <c r="BT991" t="s">
        <v>3034</v>
      </c>
    </row>
    <row r="992" spans="68:72">
      <c r="BP992" t="s">
        <v>3035</v>
      </c>
      <c r="BQ992" t="s">
        <v>3036</v>
      </c>
      <c r="BR992" t="s">
        <v>3035</v>
      </c>
      <c r="BT992" t="s">
        <v>3037</v>
      </c>
    </row>
    <row r="993" spans="68:72">
      <c r="BP993" t="s">
        <v>3038</v>
      </c>
      <c r="BQ993" t="s">
        <v>3036</v>
      </c>
      <c r="BR993" t="s">
        <v>64</v>
      </c>
      <c r="BT993" t="s">
        <v>3039</v>
      </c>
    </row>
    <row r="994" spans="68:72">
      <c r="BP994" t="s">
        <v>3040</v>
      </c>
      <c r="BQ994" t="s">
        <v>3041</v>
      </c>
      <c r="BR994" t="s">
        <v>3040</v>
      </c>
      <c r="BT994" t="s">
        <v>3042</v>
      </c>
    </row>
    <row r="995" spans="68:72">
      <c r="BP995" t="s">
        <v>3043</v>
      </c>
      <c r="BQ995" t="s">
        <v>3044</v>
      </c>
      <c r="BR995" t="s">
        <v>3043</v>
      </c>
      <c r="BT995" t="s">
        <v>3045</v>
      </c>
    </row>
    <row r="996" spans="68:72">
      <c r="BP996" t="s">
        <v>3046</v>
      </c>
      <c r="BQ996" t="s">
        <v>54</v>
      </c>
      <c r="BR996" t="s">
        <v>3046</v>
      </c>
      <c r="BT996" t="s">
        <v>3047</v>
      </c>
    </row>
    <row r="997" spans="68:72">
      <c r="BP997" t="s">
        <v>3048</v>
      </c>
      <c r="BQ997" t="s">
        <v>63</v>
      </c>
      <c r="BR997" t="s">
        <v>64</v>
      </c>
      <c r="BT997" t="s">
        <v>3049</v>
      </c>
    </row>
    <row r="998" spans="68:72">
      <c r="BP998" t="s">
        <v>3050</v>
      </c>
      <c r="BQ998" t="s">
        <v>71</v>
      </c>
      <c r="BR998" t="s">
        <v>3050</v>
      </c>
      <c r="BT998" t="s">
        <v>3051</v>
      </c>
    </row>
    <row r="999" spans="68:72">
      <c r="BP999" t="s">
        <v>3052</v>
      </c>
      <c r="BQ999" t="s">
        <v>112</v>
      </c>
      <c r="BR999" t="s">
        <v>3052</v>
      </c>
      <c r="BT999" t="s">
        <v>3053</v>
      </c>
    </row>
    <row r="1000" spans="68:72">
      <c r="BP1000" t="s">
        <v>3054</v>
      </c>
      <c r="BQ1000" t="s">
        <v>3055</v>
      </c>
      <c r="BR1000" t="s">
        <v>3054</v>
      </c>
      <c r="BT1000" t="s">
        <v>3056</v>
      </c>
    </row>
    <row r="1001" spans="68:72">
      <c r="BP1001" t="s">
        <v>3057</v>
      </c>
      <c r="BQ1001" t="s">
        <v>3058</v>
      </c>
      <c r="BR1001" t="s">
        <v>64</v>
      </c>
      <c r="BT1001" t="s">
        <v>3059</v>
      </c>
    </row>
    <row r="1002" spans="68:72">
      <c r="BP1002" t="s">
        <v>3060</v>
      </c>
      <c r="BQ1002" t="s">
        <v>3061</v>
      </c>
      <c r="BR1002" t="s">
        <v>64</v>
      </c>
      <c r="BT1002" t="s">
        <v>3062</v>
      </c>
    </row>
    <row r="1003" spans="68:72">
      <c r="BP1003" t="s">
        <v>3063</v>
      </c>
      <c r="BQ1003" t="s">
        <v>3064</v>
      </c>
      <c r="BR1003" t="s">
        <v>64</v>
      </c>
      <c r="BT1003" t="s">
        <v>3065</v>
      </c>
    </row>
    <row r="1004" spans="68:72">
      <c r="BP1004" t="s">
        <v>3066</v>
      </c>
      <c r="BQ1004" t="s">
        <v>3067</v>
      </c>
      <c r="BR1004" t="s">
        <v>64</v>
      </c>
      <c r="BT1004" t="s">
        <v>3068</v>
      </c>
    </row>
    <row r="1005" spans="68:72">
      <c r="BP1005" t="s">
        <v>3069</v>
      </c>
      <c r="BQ1005" t="s">
        <v>3070</v>
      </c>
      <c r="BR1005" t="s">
        <v>64</v>
      </c>
      <c r="BT1005" t="s">
        <v>3071</v>
      </c>
    </row>
    <row r="1006" spans="68:72">
      <c r="BP1006" t="s">
        <v>3072</v>
      </c>
      <c r="BQ1006" t="s">
        <v>3073</v>
      </c>
      <c r="BR1006" t="s">
        <v>64</v>
      </c>
      <c r="BT1006" t="s">
        <v>3074</v>
      </c>
    </row>
    <row r="1007" spans="68:72">
      <c r="BP1007" t="s">
        <v>3075</v>
      </c>
      <c r="BQ1007" t="s">
        <v>3076</v>
      </c>
      <c r="BR1007" t="s">
        <v>3075</v>
      </c>
      <c r="BT1007" t="s">
        <v>3077</v>
      </c>
    </row>
    <row r="1008" spans="68:72">
      <c r="BP1008" t="s">
        <v>3078</v>
      </c>
      <c r="BQ1008" t="s">
        <v>3079</v>
      </c>
      <c r="BR1008" t="s">
        <v>64</v>
      </c>
      <c r="BT1008" t="s">
        <v>3080</v>
      </c>
    </row>
    <row r="1009" spans="68:72">
      <c r="BP1009" t="s">
        <v>3081</v>
      </c>
      <c r="BQ1009" t="s">
        <v>3082</v>
      </c>
      <c r="BR1009" t="s">
        <v>64</v>
      </c>
      <c r="BT1009" t="s">
        <v>3083</v>
      </c>
    </row>
    <row r="1010" spans="68:72">
      <c r="BP1010" t="s">
        <v>3084</v>
      </c>
      <c r="BQ1010" t="s">
        <v>3085</v>
      </c>
      <c r="BR1010" t="s">
        <v>64</v>
      </c>
      <c r="BT1010" t="s">
        <v>3086</v>
      </c>
    </row>
    <row r="1011" spans="68:72">
      <c r="BP1011" t="s">
        <v>3087</v>
      </c>
      <c r="BQ1011" t="s">
        <v>3088</v>
      </c>
      <c r="BR1011" t="s">
        <v>64</v>
      </c>
      <c r="BT1011" t="s">
        <v>3089</v>
      </c>
    </row>
    <row r="1012" spans="68:72">
      <c r="BP1012" t="s">
        <v>3090</v>
      </c>
      <c r="BQ1012" t="s">
        <v>3091</v>
      </c>
      <c r="BR1012" t="s">
        <v>64</v>
      </c>
      <c r="BT1012" t="s">
        <v>3092</v>
      </c>
    </row>
    <row r="1013" spans="68:72">
      <c r="BP1013" t="s">
        <v>3093</v>
      </c>
      <c r="BQ1013" t="s">
        <v>3094</v>
      </c>
      <c r="BR1013" t="s">
        <v>64</v>
      </c>
      <c r="BT1013" t="s">
        <v>3095</v>
      </c>
    </row>
    <row r="1014" spans="68:72">
      <c r="BP1014" t="s">
        <v>3096</v>
      </c>
      <c r="BQ1014" t="s">
        <v>3097</v>
      </c>
      <c r="BR1014" t="s">
        <v>64</v>
      </c>
      <c r="BT1014" t="s">
        <v>3098</v>
      </c>
    </row>
    <row r="1015" spans="68:72">
      <c r="BP1015" t="s">
        <v>3099</v>
      </c>
      <c r="BQ1015" t="s">
        <v>3100</v>
      </c>
      <c r="BR1015" t="s">
        <v>64</v>
      </c>
      <c r="BT1015" t="s">
        <v>3101</v>
      </c>
    </row>
    <row r="1016" spans="68:72">
      <c r="BP1016" t="s">
        <v>3102</v>
      </c>
      <c r="BQ1016" t="s">
        <v>3103</v>
      </c>
      <c r="BR1016" t="s">
        <v>64</v>
      </c>
      <c r="BT1016" t="s">
        <v>3104</v>
      </c>
    </row>
    <row r="1017" spans="68:72">
      <c r="BP1017" t="s">
        <v>3105</v>
      </c>
      <c r="BQ1017" t="s">
        <v>3106</v>
      </c>
      <c r="BR1017" t="s">
        <v>64</v>
      </c>
      <c r="BT1017" t="s">
        <v>3107</v>
      </c>
    </row>
    <row r="1018" spans="68:72">
      <c r="BP1018" t="s">
        <v>3108</v>
      </c>
      <c r="BQ1018" t="s">
        <v>3109</v>
      </c>
      <c r="BR1018" t="s">
        <v>64</v>
      </c>
      <c r="BT1018" t="s">
        <v>3110</v>
      </c>
    </row>
    <row r="1019" spans="68:72">
      <c r="BP1019" t="s">
        <v>3111</v>
      </c>
      <c r="BQ1019" t="s">
        <v>3112</v>
      </c>
      <c r="BR1019" t="s">
        <v>64</v>
      </c>
      <c r="BT1019" t="s">
        <v>3113</v>
      </c>
    </row>
    <row r="1020" spans="68:72">
      <c r="BP1020" t="s">
        <v>3114</v>
      </c>
      <c r="BQ1020" t="s">
        <v>3115</v>
      </c>
      <c r="BR1020" t="s">
        <v>64</v>
      </c>
      <c r="BT1020" t="s">
        <v>3116</v>
      </c>
    </row>
    <row r="1021" spans="68:72">
      <c r="BP1021" t="s">
        <v>3117</v>
      </c>
      <c r="BQ1021" t="s">
        <v>3118</v>
      </c>
      <c r="BR1021" t="s">
        <v>3117</v>
      </c>
      <c r="BT1021" t="s">
        <v>3119</v>
      </c>
    </row>
    <row r="1022" spans="68:72">
      <c r="BP1022" t="s">
        <v>3120</v>
      </c>
      <c r="BQ1022" t="s">
        <v>54</v>
      </c>
      <c r="BR1022" t="s">
        <v>3120</v>
      </c>
      <c r="BT1022" t="s">
        <v>3121</v>
      </c>
    </row>
    <row r="1023" spans="68:72">
      <c r="BP1023" t="s">
        <v>3122</v>
      </c>
      <c r="BQ1023" t="s">
        <v>63</v>
      </c>
      <c r="BR1023" t="s">
        <v>64</v>
      </c>
      <c r="BT1023" t="s">
        <v>3123</v>
      </c>
    </row>
    <row r="1024" spans="68:72">
      <c r="BP1024" t="s">
        <v>3124</v>
      </c>
      <c r="BQ1024" t="s">
        <v>71</v>
      </c>
      <c r="BR1024" t="s">
        <v>3124</v>
      </c>
      <c r="BT1024" t="s">
        <v>3125</v>
      </c>
    </row>
    <row r="1025" spans="68:72">
      <c r="BP1025" t="s">
        <v>3126</v>
      </c>
      <c r="BQ1025" t="s">
        <v>3127</v>
      </c>
      <c r="BR1025" t="s">
        <v>64</v>
      </c>
      <c r="BT1025" t="s">
        <v>3128</v>
      </c>
    </row>
    <row r="1026" spans="68:72">
      <c r="BP1026" t="s">
        <v>3129</v>
      </c>
      <c r="BQ1026" t="s">
        <v>3130</v>
      </c>
      <c r="BR1026" t="s">
        <v>64</v>
      </c>
      <c r="BT1026" t="s">
        <v>3131</v>
      </c>
    </row>
    <row r="1027" spans="68:72">
      <c r="BP1027" t="s">
        <v>3132</v>
      </c>
      <c r="BQ1027" t="s">
        <v>3133</v>
      </c>
      <c r="BR1027" t="s">
        <v>64</v>
      </c>
      <c r="BT1027" t="s">
        <v>3134</v>
      </c>
    </row>
    <row r="1028" spans="68:72">
      <c r="BP1028" t="s">
        <v>3135</v>
      </c>
      <c r="BQ1028" t="s">
        <v>3136</v>
      </c>
      <c r="BR1028" t="s">
        <v>64</v>
      </c>
      <c r="BT1028" t="s">
        <v>3137</v>
      </c>
    </row>
    <row r="1029" spans="68:72">
      <c r="BP1029" t="s">
        <v>3138</v>
      </c>
      <c r="BQ1029" t="s">
        <v>3139</v>
      </c>
      <c r="BR1029" t="s">
        <v>64</v>
      </c>
      <c r="BT1029" t="s">
        <v>3140</v>
      </c>
    </row>
    <row r="1030" spans="68:72">
      <c r="BP1030" t="s">
        <v>3141</v>
      </c>
      <c r="BQ1030" t="s">
        <v>3142</v>
      </c>
      <c r="BR1030" t="s">
        <v>64</v>
      </c>
      <c r="BT1030" t="s">
        <v>3143</v>
      </c>
    </row>
    <row r="1031" spans="68:72">
      <c r="BP1031" t="s">
        <v>3144</v>
      </c>
      <c r="BQ1031" t="s">
        <v>3145</v>
      </c>
      <c r="BR1031" t="s">
        <v>64</v>
      </c>
      <c r="BT1031" t="s">
        <v>3146</v>
      </c>
    </row>
    <row r="1032" spans="68:72">
      <c r="BP1032" t="s">
        <v>3147</v>
      </c>
      <c r="BQ1032" t="s">
        <v>3148</v>
      </c>
      <c r="BR1032" t="s">
        <v>64</v>
      </c>
      <c r="BT1032" t="s">
        <v>3149</v>
      </c>
    </row>
    <row r="1033" spans="68:72">
      <c r="BP1033" t="s">
        <v>3150</v>
      </c>
      <c r="BQ1033" t="s">
        <v>3151</v>
      </c>
      <c r="BR1033" t="s">
        <v>3150</v>
      </c>
      <c r="BT1033" t="s">
        <v>3152</v>
      </c>
    </row>
    <row r="1034" spans="68:72">
      <c r="BP1034" t="s">
        <v>3153</v>
      </c>
      <c r="BQ1034" t="s">
        <v>1004</v>
      </c>
      <c r="BR1034" t="s">
        <v>3153</v>
      </c>
      <c r="BT1034" t="s">
        <v>3154</v>
      </c>
    </row>
    <row r="1035" spans="68:72">
      <c r="BP1035" t="s">
        <v>3155</v>
      </c>
      <c r="BQ1035" t="s">
        <v>3156</v>
      </c>
      <c r="BR1035" t="s">
        <v>64</v>
      </c>
      <c r="BT1035" t="s">
        <v>3157</v>
      </c>
    </row>
    <row r="1036" spans="68:72">
      <c r="BP1036" t="s">
        <v>3158</v>
      </c>
      <c r="BQ1036" t="s">
        <v>3159</v>
      </c>
      <c r="BR1036" t="s">
        <v>64</v>
      </c>
      <c r="BT1036" t="s">
        <v>3160</v>
      </c>
    </row>
    <row r="1037" spans="68:72">
      <c r="BP1037" t="s">
        <v>3161</v>
      </c>
      <c r="BQ1037" t="s">
        <v>3162</v>
      </c>
      <c r="BR1037" t="s">
        <v>64</v>
      </c>
      <c r="BT1037" t="s">
        <v>3163</v>
      </c>
    </row>
    <row r="1038" spans="68:72">
      <c r="BP1038" t="s">
        <v>3164</v>
      </c>
      <c r="BQ1038" t="s">
        <v>3165</v>
      </c>
      <c r="BR1038" t="s">
        <v>64</v>
      </c>
      <c r="BT1038" t="s">
        <v>3166</v>
      </c>
    </row>
    <row r="1039" spans="68:72">
      <c r="BP1039" t="s">
        <v>3167</v>
      </c>
      <c r="BQ1039" t="s">
        <v>3168</v>
      </c>
      <c r="BR1039" t="s">
        <v>64</v>
      </c>
      <c r="BT1039" t="s">
        <v>3169</v>
      </c>
    </row>
    <row r="1040" spans="68:72">
      <c r="BP1040" t="s">
        <v>3170</v>
      </c>
      <c r="BQ1040" t="s">
        <v>3171</v>
      </c>
      <c r="BR1040" t="s">
        <v>64</v>
      </c>
      <c r="BT1040" t="s">
        <v>3172</v>
      </c>
    </row>
    <row r="1041" spans="68:72">
      <c r="BP1041" t="s">
        <v>3173</v>
      </c>
      <c r="BQ1041" t="s">
        <v>3073</v>
      </c>
      <c r="BR1041" t="s">
        <v>64</v>
      </c>
      <c r="BT1041" t="s">
        <v>3174</v>
      </c>
    </row>
    <row r="1042" spans="68:72">
      <c r="BP1042" t="s">
        <v>3175</v>
      </c>
      <c r="BQ1042" t="s">
        <v>3176</v>
      </c>
      <c r="BR1042" t="s">
        <v>64</v>
      </c>
      <c r="BT1042" t="s">
        <v>3177</v>
      </c>
    </row>
    <row r="1043" spans="68:72">
      <c r="BP1043" t="s">
        <v>3178</v>
      </c>
      <c r="BQ1043" t="s">
        <v>3179</v>
      </c>
      <c r="BR1043" t="s">
        <v>64</v>
      </c>
      <c r="BT1043" t="s">
        <v>3180</v>
      </c>
    </row>
    <row r="1044" spans="68:72">
      <c r="BP1044" t="s">
        <v>3181</v>
      </c>
      <c r="BQ1044" t="s">
        <v>3182</v>
      </c>
      <c r="BR1044" t="s">
        <v>3181</v>
      </c>
      <c r="BT1044" t="s">
        <v>3183</v>
      </c>
    </row>
    <row r="1045" spans="68:72">
      <c r="BP1045" t="s">
        <v>3184</v>
      </c>
      <c r="BQ1045" t="s">
        <v>54</v>
      </c>
      <c r="BR1045" t="s">
        <v>3184</v>
      </c>
      <c r="BT1045" t="s">
        <v>3185</v>
      </c>
    </row>
    <row r="1046" spans="68:72">
      <c r="BP1046" t="s">
        <v>3186</v>
      </c>
      <c r="BQ1046" t="s">
        <v>63</v>
      </c>
      <c r="BR1046" t="s">
        <v>64</v>
      </c>
      <c r="BT1046" t="s">
        <v>3187</v>
      </c>
    </row>
    <row r="1047" spans="68:72">
      <c r="BP1047" t="s">
        <v>3188</v>
      </c>
      <c r="BQ1047" t="s">
        <v>71</v>
      </c>
      <c r="BR1047" t="s">
        <v>3188</v>
      </c>
      <c r="BT1047" t="s">
        <v>3189</v>
      </c>
    </row>
    <row r="1048" spans="68:72">
      <c r="BP1048" t="s">
        <v>3190</v>
      </c>
      <c r="BQ1048" t="s">
        <v>3191</v>
      </c>
      <c r="BR1048" t="s">
        <v>64</v>
      </c>
      <c r="BT1048" t="s">
        <v>3192</v>
      </c>
    </row>
    <row r="1049" spans="68:72">
      <c r="BP1049" t="s">
        <v>3193</v>
      </c>
      <c r="BQ1049" t="s">
        <v>3194</v>
      </c>
      <c r="BR1049" t="s">
        <v>64</v>
      </c>
      <c r="BT1049" t="s">
        <v>3195</v>
      </c>
    </row>
    <row r="1050" spans="68:72">
      <c r="BP1050" t="s">
        <v>3196</v>
      </c>
      <c r="BQ1050" t="s">
        <v>3197</v>
      </c>
      <c r="BR1050" t="s">
        <v>64</v>
      </c>
      <c r="BT1050" t="s">
        <v>3198</v>
      </c>
    </row>
    <row r="1051" spans="68:72">
      <c r="BP1051" t="s">
        <v>3199</v>
      </c>
      <c r="BQ1051" t="s">
        <v>3200</v>
      </c>
      <c r="BR1051" t="s">
        <v>64</v>
      </c>
      <c r="BT1051" t="s">
        <v>3201</v>
      </c>
    </row>
    <row r="1052" spans="68:72">
      <c r="BP1052" t="s">
        <v>3202</v>
      </c>
      <c r="BQ1052" t="s">
        <v>3203</v>
      </c>
      <c r="BR1052" t="s">
        <v>64</v>
      </c>
      <c r="BT1052" t="s">
        <v>3204</v>
      </c>
    </row>
    <row r="1053" spans="68:72">
      <c r="BP1053" t="s">
        <v>3205</v>
      </c>
      <c r="BQ1053" t="s">
        <v>3206</v>
      </c>
      <c r="BR1053" t="s">
        <v>64</v>
      </c>
      <c r="BT1053" t="s">
        <v>3207</v>
      </c>
    </row>
    <row r="1054" spans="68:72">
      <c r="BP1054" t="s">
        <v>3208</v>
      </c>
      <c r="BQ1054" t="s">
        <v>3209</v>
      </c>
      <c r="BR1054" t="s">
        <v>64</v>
      </c>
      <c r="BT1054" t="s">
        <v>3210</v>
      </c>
    </row>
    <row r="1055" spans="68:72">
      <c r="BP1055" t="s">
        <v>3211</v>
      </c>
      <c r="BQ1055" t="s">
        <v>3212</v>
      </c>
      <c r="BR1055" t="s">
        <v>64</v>
      </c>
      <c r="BT1055" t="s">
        <v>3213</v>
      </c>
    </row>
    <row r="1056" spans="68:72">
      <c r="BP1056" t="s">
        <v>3214</v>
      </c>
      <c r="BQ1056" t="s">
        <v>3215</v>
      </c>
      <c r="BR1056" t="s">
        <v>64</v>
      </c>
      <c r="BT1056" t="s">
        <v>3216</v>
      </c>
    </row>
    <row r="1057" spans="68:72">
      <c r="BP1057" t="s">
        <v>3217</v>
      </c>
      <c r="BQ1057" t="s">
        <v>3218</v>
      </c>
      <c r="BR1057" t="s">
        <v>64</v>
      </c>
      <c r="BT1057" t="s">
        <v>3219</v>
      </c>
    </row>
    <row r="1058" spans="68:72">
      <c r="BP1058" t="s">
        <v>3220</v>
      </c>
      <c r="BQ1058" t="s">
        <v>3221</v>
      </c>
      <c r="BR1058" t="s">
        <v>64</v>
      </c>
      <c r="BT1058" t="s">
        <v>3222</v>
      </c>
    </row>
    <row r="1059" spans="68:72">
      <c r="BP1059" t="s">
        <v>3223</v>
      </c>
      <c r="BQ1059" t="s">
        <v>3224</v>
      </c>
      <c r="BR1059" t="s">
        <v>64</v>
      </c>
      <c r="BT1059" t="s">
        <v>3225</v>
      </c>
    </row>
    <row r="1060" spans="68:72">
      <c r="BP1060" t="s">
        <v>3226</v>
      </c>
      <c r="BQ1060" t="s">
        <v>3227</v>
      </c>
      <c r="BR1060" t="s">
        <v>64</v>
      </c>
      <c r="BT1060" t="s">
        <v>3228</v>
      </c>
    </row>
    <row r="1061" spans="68:72">
      <c r="BP1061" t="s">
        <v>3229</v>
      </c>
      <c r="BQ1061" t="s">
        <v>3230</v>
      </c>
      <c r="BR1061" t="s">
        <v>64</v>
      </c>
      <c r="BT1061" t="s">
        <v>3231</v>
      </c>
    </row>
    <row r="1062" spans="68:72">
      <c r="BP1062" t="s">
        <v>3232</v>
      </c>
      <c r="BQ1062" t="s">
        <v>3233</v>
      </c>
      <c r="BR1062" t="s">
        <v>64</v>
      </c>
      <c r="BT1062" t="s">
        <v>3234</v>
      </c>
    </row>
    <row r="1063" spans="68:72">
      <c r="BP1063" t="s">
        <v>3235</v>
      </c>
      <c r="BQ1063" t="s">
        <v>3236</v>
      </c>
      <c r="BR1063" t="s">
        <v>64</v>
      </c>
      <c r="BT1063" t="s">
        <v>3237</v>
      </c>
    </row>
    <row r="1064" spans="68:72">
      <c r="BP1064" t="s">
        <v>3238</v>
      </c>
      <c r="BQ1064" t="s">
        <v>3239</v>
      </c>
      <c r="BR1064" t="s">
        <v>64</v>
      </c>
      <c r="BT1064" t="s">
        <v>3240</v>
      </c>
    </row>
    <row r="1065" spans="68:72">
      <c r="BP1065" t="s">
        <v>3241</v>
      </c>
      <c r="BQ1065" t="s">
        <v>3242</v>
      </c>
      <c r="BR1065" t="s">
        <v>64</v>
      </c>
      <c r="BT1065" t="s">
        <v>3243</v>
      </c>
    </row>
    <row r="1066" spans="68:72">
      <c r="BP1066" t="s">
        <v>3244</v>
      </c>
      <c r="BQ1066" t="s">
        <v>3159</v>
      </c>
      <c r="BR1066" t="s">
        <v>64</v>
      </c>
      <c r="BT1066" t="s">
        <v>3245</v>
      </c>
    </row>
    <row r="1067" spans="68:72">
      <c r="BP1067" t="s">
        <v>3246</v>
      </c>
      <c r="BQ1067" t="s">
        <v>3247</v>
      </c>
      <c r="BR1067" t="s">
        <v>64</v>
      </c>
      <c r="BT1067" t="s">
        <v>3248</v>
      </c>
    </row>
    <row r="1068" spans="68:72">
      <c r="BP1068" t="s">
        <v>3249</v>
      </c>
      <c r="BQ1068" t="s">
        <v>3250</v>
      </c>
      <c r="BR1068" t="s">
        <v>64</v>
      </c>
      <c r="BT1068" t="s">
        <v>3251</v>
      </c>
    </row>
    <row r="1069" spans="68:72">
      <c r="BP1069" t="s">
        <v>3252</v>
      </c>
      <c r="BQ1069" t="s">
        <v>3253</v>
      </c>
      <c r="BR1069" t="s">
        <v>64</v>
      </c>
      <c r="BT1069" t="s">
        <v>3254</v>
      </c>
    </row>
    <row r="1070" spans="68:72">
      <c r="BP1070" t="s">
        <v>3255</v>
      </c>
      <c r="BQ1070" t="s">
        <v>3256</v>
      </c>
      <c r="BR1070" t="s">
        <v>64</v>
      </c>
      <c r="BT1070" t="s">
        <v>3257</v>
      </c>
    </row>
    <row r="1071" spans="68:72">
      <c r="BP1071" t="s">
        <v>3258</v>
      </c>
      <c r="BQ1071" t="s">
        <v>3259</v>
      </c>
      <c r="BR1071" t="s">
        <v>64</v>
      </c>
      <c r="BT1071" t="s">
        <v>3260</v>
      </c>
    </row>
    <row r="1072" spans="68:72">
      <c r="BP1072" t="s">
        <v>3261</v>
      </c>
      <c r="BQ1072" t="s">
        <v>3262</v>
      </c>
      <c r="BR1072" t="s">
        <v>3261</v>
      </c>
      <c r="BT1072" t="s">
        <v>3263</v>
      </c>
    </row>
    <row r="1073" spans="68:72">
      <c r="BP1073" t="s">
        <v>3264</v>
      </c>
      <c r="BQ1073" t="s">
        <v>54</v>
      </c>
      <c r="BR1073" t="s">
        <v>3264</v>
      </c>
      <c r="BT1073" t="s">
        <v>3265</v>
      </c>
    </row>
    <row r="1074" spans="68:72">
      <c r="BP1074" t="s">
        <v>3266</v>
      </c>
      <c r="BQ1074" t="s">
        <v>63</v>
      </c>
      <c r="BR1074" t="s">
        <v>64</v>
      </c>
      <c r="BT1074" t="s">
        <v>3267</v>
      </c>
    </row>
    <row r="1075" spans="68:72">
      <c r="BP1075" t="s">
        <v>3268</v>
      </c>
      <c r="BQ1075" t="s">
        <v>71</v>
      </c>
      <c r="BR1075" t="s">
        <v>3268</v>
      </c>
      <c r="BT1075" t="s">
        <v>3269</v>
      </c>
    </row>
    <row r="1076" spans="68:72">
      <c r="BP1076" t="s">
        <v>3270</v>
      </c>
      <c r="BQ1076" t="s">
        <v>3271</v>
      </c>
      <c r="BR1076" t="s">
        <v>64</v>
      </c>
      <c r="BT1076" t="s">
        <v>3272</v>
      </c>
    </row>
    <row r="1077" spans="68:72">
      <c r="BP1077" t="s">
        <v>3273</v>
      </c>
      <c r="BQ1077" t="s">
        <v>3274</v>
      </c>
      <c r="BR1077" t="s">
        <v>64</v>
      </c>
      <c r="BT1077" t="s">
        <v>3275</v>
      </c>
    </row>
    <row r="1078" spans="68:72">
      <c r="BP1078" t="s">
        <v>3276</v>
      </c>
      <c r="BQ1078" t="s">
        <v>3277</v>
      </c>
      <c r="BR1078" t="s">
        <v>64</v>
      </c>
      <c r="BT1078" t="s">
        <v>3278</v>
      </c>
    </row>
    <row r="1079" spans="68:72">
      <c r="BP1079" t="s">
        <v>3279</v>
      </c>
      <c r="BQ1079" t="s">
        <v>3280</v>
      </c>
      <c r="BR1079" t="s">
        <v>64</v>
      </c>
      <c r="BT1079" t="s">
        <v>3281</v>
      </c>
    </row>
    <row r="1080" spans="68:72">
      <c r="BP1080" t="s">
        <v>3282</v>
      </c>
      <c r="BQ1080" t="s">
        <v>3283</v>
      </c>
      <c r="BR1080" t="s">
        <v>3282</v>
      </c>
      <c r="BT1080" t="s">
        <v>3284</v>
      </c>
    </row>
    <row r="1081" spans="68:72">
      <c r="BP1081" t="s">
        <v>3285</v>
      </c>
      <c r="BQ1081" t="s">
        <v>112</v>
      </c>
      <c r="BR1081" t="s">
        <v>3285</v>
      </c>
      <c r="BT1081" t="s">
        <v>3286</v>
      </c>
    </row>
    <row r="1082" spans="68:72">
      <c r="BP1082" t="s">
        <v>3287</v>
      </c>
      <c r="BQ1082" t="s">
        <v>3288</v>
      </c>
      <c r="BR1082" t="s">
        <v>64</v>
      </c>
      <c r="BT1082" t="s">
        <v>3289</v>
      </c>
    </row>
    <row r="1083" spans="68:72">
      <c r="BP1083" t="s">
        <v>3290</v>
      </c>
      <c r="BQ1083" t="s">
        <v>3291</v>
      </c>
      <c r="BR1083" t="s">
        <v>3290</v>
      </c>
      <c r="BT1083" t="s">
        <v>3292</v>
      </c>
    </row>
    <row r="1084" spans="68:72">
      <c r="BP1084" t="s">
        <v>3293</v>
      </c>
      <c r="BQ1084" t="s">
        <v>3294</v>
      </c>
      <c r="BR1084" t="s">
        <v>64</v>
      </c>
      <c r="BT1084" t="s">
        <v>3295</v>
      </c>
    </row>
    <row r="1085" spans="68:72">
      <c r="BP1085" t="s">
        <v>3296</v>
      </c>
      <c r="BQ1085" t="s">
        <v>3297</v>
      </c>
      <c r="BR1085" t="s">
        <v>64</v>
      </c>
      <c r="BT1085" t="s">
        <v>3298</v>
      </c>
    </row>
    <row r="1086" spans="68:72">
      <c r="BP1086" t="s">
        <v>3299</v>
      </c>
      <c r="BQ1086" t="s">
        <v>3300</v>
      </c>
      <c r="BR1086" t="s">
        <v>64</v>
      </c>
      <c r="BT1086" t="s">
        <v>3301</v>
      </c>
    </row>
    <row r="1087" spans="68:72">
      <c r="BP1087" t="s">
        <v>3302</v>
      </c>
      <c r="BQ1087" t="s">
        <v>3303</v>
      </c>
      <c r="BR1087" t="s">
        <v>64</v>
      </c>
      <c r="BT1087" t="s">
        <v>3304</v>
      </c>
    </row>
    <row r="1088" spans="68:72">
      <c r="BP1088" t="s">
        <v>3305</v>
      </c>
      <c r="BQ1088" t="s">
        <v>3306</v>
      </c>
      <c r="BR1088" t="s">
        <v>64</v>
      </c>
      <c r="BT1088" t="s">
        <v>3307</v>
      </c>
    </row>
    <row r="1089" spans="68:72">
      <c r="BP1089" t="s">
        <v>3308</v>
      </c>
      <c r="BQ1089" t="s">
        <v>3309</v>
      </c>
      <c r="BR1089" t="s">
        <v>64</v>
      </c>
      <c r="BT1089" t="s">
        <v>3310</v>
      </c>
    </row>
    <row r="1090" spans="68:72">
      <c r="BP1090" t="s">
        <v>3311</v>
      </c>
      <c r="BQ1090" t="s">
        <v>3312</v>
      </c>
      <c r="BR1090" t="s">
        <v>3311</v>
      </c>
      <c r="BT1090" t="s">
        <v>3313</v>
      </c>
    </row>
    <row r="1091" spans="68:72">
      <c r="BP1091" t="s">
        <v>3314</v>
      </c>
      <c r="BQ1091" t="s">
        <v>3315</v>
      </c>
      <c r="BR1091" t="s">
        <v>64</v>
      </c>
      <c r="BT1091" t="s">
        <v>3316</v>
      </c>
    </row>
    <row r="1092" spans="68:72">
      <c r="BP1092" t="s">
        <v>3317</v>
      </c>
      <c r="BQ1092" t="s">
        <v>3318</v>
      </c>
      <c r="BR1092" t="s">
        <v>64</v>
      </c>
      <c r="BT1092" t="s">
        <v>3319</v>
      </c>
    </row>
    <row r="1093" spans="68:72">
      <c r="BP1093" t="s">
        <v>3320</v>
      </c>
      <c r="BQ1093" t="s">
        <v>3321</v>
      </c>
      <c r="BR1093" t="s">
        <v>64</v>
      </c>
      <c r="BT1093" t="s">
        <v>3322</v>
      </c>
    </row>
    <row r="1094" spans="68:72">
      <c r="BP1094" t="s">
        <v>3323</v>
      </c>
      <c r="BQ1094" t="s">
        <v>3324</v>
      </c>
      <c r="BR1094" t="s">
        <v>64</v>
      </c>
      <c r="BT1094" t="s">
        <v>3325</v>
      </c>
    </row>
    <row r="1095" spans="68:72">
      <c r="BP1095" t="s">
        <v>3326</v>
      </c>
      <c r="BQ1095" t="s">
        <v>3327</v>
      </c>
      <c r="BR1095" t="s">
        <v>64</v>
      </c>
      <c r="BT1095" t="s">
        <v>3328</v>
      </c>
    </row>
    <row r="1096" spans="68:72">
      <c r="BP1096" t="s">
        <v>3329</v>
      </c>
      <c r="BQ1096" t="s">
        <v>3330</v>
      </c>
      <c r="BR1096" t="s">
        <v>3329</v>
      </c>
      <c r="BT1096" t="s">
        <v>3331</v>
      </c>
    </row>
    <row r="1097" spans="68:72">
      <c r="BP1097" t="s">
        <v>3332</v>
      </c>
      <c r="BQ1097" t="s">
        <v>3333</v>
      </c>
      <c r="BR1097" t="s">
        <v>64</v>
      </c>
      <c r="BT1097" t="s">
        <v>3334</v>
      </c>
    </row>
    <row r="1098" spans="68:72">
      <c r="BP1098" t="s">
        <v>3335</v>
      </c>
      <c r="BQ1098" t="s">
        <v>3336</v>
      </c>
      <c r="BR1098" t="s">
        <v>64</v>
      </c>
      <c r="BT1098" t="s">
        <v>3337</v>
      </c>
    </row>
    <row r="1099" spans="68:72">
      <c r="BP1099" t="s">
        <v>3338</v>
      </c>
      <c r="BQ1099" t="s">
        <v>3339</v>
      </c>
      <c r="BR1099" t="s">
        <v>3338</v>
      </c>
      <c r="BT1099" t="s">
        <v>3340</v>
      </c>
    </row>
    <row r="1100" spans="68:72">
      <c r="BP1100" t="s">
        <v>3341</v>
      </c>
      <c r="BQ1100" t="s">
        <v>3342</v>
      </c>
      <c r="BR1100" t="s">
        <v>64</v>
      </c>
      <c r="BT1100" t="s">
        <v>3343</v>
      </c>
    </row>
    <row r="1101" spans="68:72">
      <c r="BP1101" t="s">
        <v>3344</v>
      </c>
      <c r="BQ1101" t="s">
        <v>3345</v>
      </c>
      <c r="BR1101" t="s">
        <v>64</v>
      </c>
      <c r="BT1101" t="s">
        <v>3346</v>
      </c>
    </row>
    <row r="1102" spans="68:72">
      <c r="BP1102" t="s">
        <v>3347</v>
      </c>
      <c r="BQ1102" t="s">
        <v>3348</v>
      </c>
      <c r="BR1102" t="s">
        <v>64</v>
      </c>
      <c r="BT1102" t="s">
        <v>3349</v>
      </c>
    </row>
    <row r="1103" spans="68:72">
      <c r="BP1103" t="s">
        <v>3350</v>
      </c>
      <c r="BQ1103" t="s">
        <v>3351</v>
      </c>
      <c r="BR1103" t="s">
        <v>64</v>
      </c>
      <c r="BT1103" t="s">
        <v>3352</v>
      </c>
    </row>
    <row r="1104" spans="68:72">
      <c r="BP1104" t="s">
        <v>3353</v>
      </c>
      <c r="BQ1104" t="s">
        <v>3354</v>
      </c>
      <c r="BR1104" t="s">
        <v>3353</v>
      </c>
      <c r="BT1104" t="s">
        <v>3355</v>
      </c>
    </row>
    <row r="1105" spans="68:72">
      <c r="BP1105" t="s">
        <v>3356</v>
      </c>
      <c r="BQ1105" t="s">
        <v>3342</v>
      </c>
      <c r="BR1105" t="s">
        <v>3356</v>
      </c>
      <c r="BT1105" t="s">
        <v>3357</v>
      </c>
    </row>
    <row r="1106" spans="68:72">
      <c r="BP1106" t="s">
        <v>3358</v>
      </c>
      <c r="BQ1106" t="s">
        <v>3345</v>
      </c>
      <c r="BR1106" t="s">
        <v>3358</v>
      </c>
      <c r="BT1106" t="s">
        <v>3359</v>
      </c>
    </row>
    <row r="1107" spans="68:72">
      <c r="BP1107" t="s">
        <v>3360</v>
      </c>
      <c r="BQ1107" t="s">
        <v>3361</v>
      </c>
      <c r="BR1107" t="s">
        <v>3360</v>
      </c>
      <c r="BT1107" t="s">
        <v>3362</v>
      </c>
    </row>
    <row r="1108" spans="68:72">
      <c r="BP1108" t="s">
        <v>3363</v>
      </c>
      <c r="BQ1108" t="s">
        <v>3364</v>
      </c>
      <c r="BR1108" t="s">
        <v>3363</v>
      </c>
      <c r="BT1108" t="s">
        <v>3365</v>
      </c>
    </row>
    <row r="1109" spans="68:72">
      <c r="BP1109" t="s">
        <v>3366</v>
      </c>
      <c r="BQ1109" t="s">
        <v>3367</v>
      </c>
      <c r="BR1109" t="s">
        <v>3366</v>
      </c>
      <c r="BT1109" t="s">
        <v>3368</v>
      </c>
    </row>
    <row r="1110" spans="68:72">
      <c r="BP1110" t="s">
        <v>3369</v>
      </c>
      <c r="BQ1110" t="s">
        <v>3253</v>
      </c>
      <c r="BR1110" t="s">
        <v>3369</v>
      </c>
      <c r="BT1110" t="s">
        <v>3370</v>
      </c>
    </row>
    <row r="1111" spans="68:72">
      <c r="BP1111" t="s">
        <v>3371</v>
      </c>
      <c r="BQ1111" t="s">
        <v>3372</v>
      </c>
      <c r="BR1111" t="s">
        <v>3371</v>
      </c>
      <c r="BT1111" t="s">
        <v>3373</v>
      </c>
    </row>
    <row r="1112" spans="68:72">
      <c r="BP1112" t="s">
        <v>3374</v>
      </c>
      <c r="BQ1112" t="s">
        <v>3375</v>
      </c>
      <c r="BR1112" t="s">
        <v>3374</v>
      </c>
      <c r="BT1112" t="s">
        <v>3376</v>
      </c>
    </row>
    <row r="1113" spans="68:72">
      <c r="BP1113" t="s">
        <v>3377</v>
      </c>
      <c r="BQ1113" t="s">
        <v>3378</v>
      </c>
      <c r="BR1113" t="s">
        <v>3377</v>
      </c>
      <c r="BT1113" t="s">
        <v>3379</v>
      </c>
    </row>
    <row r="1114" spans="68:72">
      <c r="BP1114" t="s">
        <v>3380</v>
      </c>
      <c r="BQ1114" t="s">
        <v>3381</v>
      </c>
      <c r="BR1114" t="s">
        <v>3380</v>
      </c>
      <c r="BT1114" t="s">
        <v>3382</v>
      </c>
    </row>
    <row r="1115" spans="68:72">
      <c r="BP1115" t="s">
        <v>3383</v>
      </c>
      <c r="BQ1115" t="s">
        <v>3342</v>
      </c>
      <c r="BR1115" t="s">
        <v>64</v>
      </c>
      <c r="BT1115" t="s">
        <v>3384</v>
      </c>
    </row>
    <row r="1116" spans="68:72">
      <c r="BP1116" t="s">
        <v>3385</v>
      </c>
      <c r="BQ1116" t="s">
        <v>3386</v>
      </c>
      <c r="BR1116" t="s">
        <v>64</v>
      </c>
      <c r="BT1116" t="s">
        <v>3387</v>
      </c>
    </row>
    <row r="1117" spans="68:72">
      <c r="BP1117" t="s">
        <v>3388</v>
      </c>
      <c r="BQ1117" t="s">
        <v>3389</v>
      </c>
      <c r="BR1117" t="s">
        <v>3388</v>
      </c>
      <c r="BT1117" t="s">
        <v>3390</v>
      </c>
    </row>
    <row r="1118" spans="68:72">
      <c r="BP1118" t="s">
        <v>3391</v>
      </c>
      <c r="BQ1118" t="s">
        <v>3253</v>
      </c>
      <c r="BR1118" t="s">
        <v>64</v>
      </c>
      <c r="BT1118" t="s">
        <v>3392</v>
      </c>
    </row>
    <row r="1119" spans="68:72">
      <c r="BP1119" t="s">
        <v>3393</v>
      </c>
      <c r="BQ1119" t="s">
        <v>3394</v>
      </c>
      <c r="BR1119" t="s">
        <v>64</v>
      </c>
      <c r="BT1119" t="s">
        <v>3395</v>
      </c>
    </row>
    <row r="1120" spans="68:72">
      <c r="BP1120" t="s">
        <v>3396</v>
      </c>
      <c r="BQ1120" t="s">
        <v>3375</v>
      </c>
      <c r="BR1120" t="s">
        <v>64</v>
      </c>
      <c r="BT1120" t="s">
        <v>3397</v>
      </c>
    </row>
    <row r="1121" spans="68:72">
      <c r="BP1121" t="s">
        <v>3398</v>
      </c>
      <c r="BQ1121" t="s">
        <v>3399</v>
      </c>
      <c r="BR1121" t="s">
        <v>64</v>
      </c>
      <c r="BT1121" t="s">
        <v>3400</v>
      </c>
    </row>
    <row r="1122" spans="68:72">
      <c r="BP1122" t="s">
        <v>3401</v>
      </c>
      <c r="BQ1122" t="s">
        <v>3402</v>
      </c>
      <c r="BR1122" t="s">
        <v>3401</v>
      </c>
      <c r="BT1122" t="s">
        <v>3403</v>
      </c>
    </row>
    <row r="1123" spans="68:72">
      <c r="BP1123" t="s">
        <v>3404</v>
      </c>
      <c r="BQ1123" t="s">
        <v>3405</v>
      </c>
      <c r="BR1123" t="s">
        <v>64</v>
      </c>
      <c r="BT1123" t="s">
        <v>3406</v>
      </c>
    </row>
    <row r="1124" spans="68:72">
      <c r="BP1124" t="s">
        <v>3407</v>
      </c>
      <c r="BQ1124" t="s">
        <v>3342</v>
      </c>
      <c r="BR1124" t="s">
        <v>64</v>
      </c>
      <c r="BT1124" t="s">
        <v>3408</v>
      </c>
    </row>
    <row r="1125" spans="68:72">
      <c r="BP1125" t="s">
        <v>3409</v>
      </c>
      <c r="BQ1125" t="s">
        <v>3410</v>
      </c>
      <c r="BR1125" t="s">
        <v>64</v>
      </c>
      <c r="BT1125" t="s">
        <v>3411</v>
      </c>
    </row>
    <row r="1126" spans="68:72">
      <c r="BP1126" t="s">
        <v>3412</v>
      </c>
      <c r="BQ1126" t="s">
        <v>3413</v>
      </c>
      <c r="BR1126" t="s">
        <v>3412</v>
      </c>
      <c r="BT1126" t="s">
        <v>3414</v>
      </c>
    </row>
    <row r="1127" spans="68:72">
      <c r="BP1127" t="s">
        <v>3415</v>
      </c>
      <c r="BQ1127" t="s">
        <v>3405</v>
      </c>
      <c r="BR1127" t="s">
        <v>64</v>
      </c>
      <c r="BT1127" t="s">
        <v>3416</v>
      </c>
    </row>
    <row r="1128" spans="68:72">
      <c r="BP1128" t="s">
        <v>3417</v>
      </c>
      <c r="BQ1128" t="s">
        <v>3342</v>
      </c>
      <c r="BR1128" t="s">
        <v>64</v>
      </c>
      <c r="BT1128" t="s">
        <v>3418</v>
      </c>
    </row>
    <row r="1129" spans="68:72">
      <c r="BP1129" t="s">
        <v>3419</v>
      </c>
      <c r="BQ1129" t="s">
        <v>3420</v>
      </c>
      <c r="BR1129" t="s">
        <v>64</v>
      </c>
      <c r="BT1129" t="s">
        <v>3421</v>
      </c>
    </row>
    <row r="1130" spans="68:72">
      <c r="BP1130" t="s">
        <v>3422</v>
      </c>
      <c r="BQ1130" t="s">
        <v>3423</v>
      </c>
      <c r="BR1130" t="s">
        <v>3422</v>
      </c>
      <c r="BT1130" t="s">
        <v>3424</v>
      </c>
    </row>
    <row r="1131" spans="68:72">
      <c r="BP1131" t="s">
        <v>3425</v>
      </c>
      <c r="BQ1131" t="s">
        <v>3342</v>
      </c>
      <c r="BR1131" t="s">
        <v>64</v>
      </c>
      <c r="BT1131" t="s">
        <v>3426</v>
      </c>
    </row>
    <row r="1132" spans="68:72">
      <c r="BP1132" t="s">
        <v>3427</v>
      </c>
      <c r="BQ1132" t="s">
        <v>3428</v>
      </c>
      <c r="BR1132" t="s">
        <v>64</v>
      </c>
      <c r="BT1132" t="s">
        <v>3429</v>
      </c>
    </row>
    <row r="1133" spans="68:72">
      <c r="BP1133" t="s">
        <v>3430</v>
      </c>
      <c r="BQ1133" t="s">
        <v>3431</v>
      </c>
      <c r="BR1133" t="s">
        <v>3430</v>
      </c>
      <c r="BT1133" t="s">
        <v>3432</v>
      </c>
    </row>
    <row r="1134" spans="68:72">
      <c r="BP1134" t="s">
        <v>3433</v>
      </c>
      <c r="BQ1134" t="s">
        <v>3434</v>
      </c>
      <c r="BR1134" t="s">
        <v>64</v>
      </c>
      <c r="BT1134" t="s">
        <v>3435</v>
      </c>
    </row>
    <row r="1135" spans="68:72">
      <c r="BP1135" t="s">
        <v>3436</v>
      </c>
      <c r="BQ1135" t="s">
        <v>3431</v>
      </c>
      <c r="BR1135" t="s">
        <v>64</v>
      </c>
      <c r="BT1135" t="s">
        <v>3437</v>
      </c>
    </row>
    <row r="1136" spans="68:72">
      <c r="BP1136" t="s">
        <v>3438</v>
      </c>
      <c r="BQ1136" t="s">
        <v>3439</v>
      </c>
      <c r="BR1136" t="s">
        <v>3438</v>
      </c>
      <c r="BT1136" t="s">
        <v>3440</v>
      </c>
    </row>
    <row r="1137" spans="68:72">
      <c r="BP1137" t="s">
        <v>3441</v>
      </c>
      <c r="BQ1137" t="s">
        <v>3442</v>
      </c>
      <c r="BR1137" t="s">
        <v>3441</v>
      </c>
      <c r="BT1137" t="s">
        <v>3443</v>
      </c>
    </row>
    <row r="1138" spans="68:72">
      <c r="BP1138" t="s">
        <v>3444</v>
      </c>
      <c r="BQ1138" t="s">
        <v>54</v>
      </c>
      <c r="BR1138" t="s">
        <v>3444</v>
      </c>
      <c r="BT1138" t="s">
        <v>3445</v>
      </c>
    </row>
    <row r="1139" spans="68:72">
      <c r="BP1139" t="s">
        <v>3446</v>
      </c>
      <c r="BQ1139" t="s">
        <v>63</v>
      </c>
      <c r="BR1139" t="s">
        <v>64</v>
      </c>
      <c r="BT1139" t="s">
        <v>3447</v>
      </c>
    </row>
    <row r="1140" spans="68:72">
      <c r="BP1140" t="s">
        <v>3448</v>
      </c>
      <c r="BQ1140" t="s">
        <v>71</v>
      </c>
      <c r="BR1140" t="s">
        <v>3448</v>
      </c>
      <c r="BT1140" t="s">
        <v>3449</v>
      </c>
    </row>
    <row r="1141" spans="68:72">
      <c r="BP1141" t="s">
        <v>3450</v>
      </c>
      <c r="BQ1141" t="s">
        <v>3451</v>
      </c>
      <c r="BR1141" t="s">
        <v>64</v>
      </c>
      <c r="BT1141" t="s">
        <v>3452</v>
      </c>
    </row>
    <row r="1142" spans="68:72">
      <c r="BP1142" t="s">
        <v>3453</v>
      </c>
      <c r="BQ1142" t="s">
        <v>3454</v>
      </c>
      <c r="BR1142" t="s">
        <v>64</v>
      </c>
      <c r="BT1142" t="s">
        <v>3455</v>
      </c>
    </row>
    <row r="1143" spans="68:72">
      <c r="BP1143" t="s">
        <v>3456</v>
      </c>
      <c r="BQ1143" t="s">
        <v>3457</v>
      </c>
      <c r="BR1143" t="s">
        <v>64</v>
      </c>
      <c r="BT1143" t="s">
        <v>3458</v>
      </c>
    </row>
    <row r="1144" spans="68:72">
      <c r="BP1144" t="s">
        <v>3459</v>
      </c>
      <c r="BQ1144" t="s">
        <v>3460</v>
      </c>
      <c r="BR1144" t="s">
        <v>64</v>
      </c>
      <c r="BT1144" t="s">
        <v>3461</v>
      </c>
    </row>
    <row r="1145" spans="68:72">
      <c r="BP1145" t="s">
        <v>3462</v>
      </c>
      <c r="BQ1145" t="s">
        <v>3463</v>
      </c>
      <c r="BR1145" t="s">
        <v>64</v>
      </c>
      <c r="BT1145" t="s">
        <v>3464</v>
      </c>
    </row>
    <row r="1146" spans="68:72">
      <c r="BP1146" t="s">
        <v>3465</v>
      </c>
      <c r="BQ1146" t="s">
        <v>3466</v>
      </c>
      <c r="BR1146" t="s">
        <v>64</v>
      </c>
      <c r="BT1146" t="s">
        <v>3467</v>
      </c>
    </row>
    <row r="1147" spans="68:72">
      <c r="BP1147" t="s">
        <v>3468</v>
      </c>
      <c r="BQ1147" t="s">
        <v>3469</v>
      </c>
      <c r="BR1147" t="s">
        <v>64</v>
      </c>
      <c r="BT1147" t="s">
        <v>3470</v>
      </c>
    </row>
    <row r="1148" spans="68:72">
      <c r="BP1148" t="s">
        <v>3471</v>
      </c>
      <c r="BQ1148" t="s">
        <v>3472</v>
      </c>
      <c r="BR1148" t="s">
        <v>64</v>
      </c>
      <c r="BT1148" t="s">
        <v>3473</v>
      </c>
    </row>
    <row r="1149" spans="68:72">
      <c r="BP1149" t="s">
        <v>3474</v>
      </c>
      <c r="BQ1149" t="s">
        <v>3475</v>
      </c>
      <c r="BR1149" t="s">
        <v>64</v>
      </c>
      <c r="BT1149" t="s">
        <v>3476</v>
      </c>
    </row>
    <row r="1150" spans="68:72">
      <c r="BP1150" t="s">
        <v>3477</v>
      </c>
      <c r="BQ1150" t="s">
        <v>3478</v>
      </c>
      <c r="BR1150" t="s">
        <v>64</v>
      </c>
      <c r="BT1150" t="s">
        <v>3479</v>
      </c>
    </row>
    <row r="1151" spans="68:72">
      <c r="BP1151" t="s">
        <v>3480</v>
      </c>
      <c r="BQ1151" t="s">
        <v>3481</v>
      </c>
      <c r="BR1151" t="s">
        <v>64</v>
      </c>
      <c r="BT1151" t="s">
        <v>3482</v>
      </c>
    </row>
    <row r="1152" spans="68:72">
      <c r="BP1152" t="s">
        <v>3483</v>
      </c>
      <c r="BQ1152" t="s">
        <v>3484</v>
      </c>
      <c r="BR1152" t="s">
        <v>64</v>
      </c>
      <c r="BT1152" t="s">
        <v>3485</v>
      </c>
    </row>
    <row r="1153" spans="68:72">
      <c r="BP1153" t="s">
        <v>3486</v>
      </c>
      <c r="BQ1153" t="s">
        <v>3487</v>
      </c>
      <c r="BR1153" t="s">
        <v>64</v>
      </c>
      <c r="BT1153" t="s">
        <v>3488</v>
      </c>
    </row>
    <row r="1154" spans="68:72">
      <c r="BP1154" t="s">
        <v>3489</v>
      </c>
      <c r="BQ1154" t="s">
        <v>3490</v>
      </c>
      <c r="BR1154" t="s">
        <v>3489</v>
      </c>
      <c r="BT1154" t="s">
        <v>3491</v>
      </c>
    </row>
    <row r="1155" spans="68:72">
      <c r="BP1155" t="s">
        <v>3492</v>
      </c>
      <c r="BQ1155" t="s">
        <v>3493</v>
      </c>
      <c r="BR1155" t="s">
        <v>64</v>
      </c>
      <c r="BT1155" t="s">
        <v>3494</v>
      </c>
    </row>
    <row r="1156" spans="68:72">
      <c r="BP1156" t="s">
        <v>3495</v>
      </c>
      <c r="BQ1156" t="s">
        <v>3496</v>
      </c>
      <c r="BR1156" t="s">
        <v>64</v>
      </c>
      <c r="BT1156" t="s">
        <v>3497</v>
      </c>
    </row>
    <row r="1157" spans="68:72">
      <c r="BP1157" t="s">
        <v>3498</v>
      </c>
      <c r="BQ1157" t="s">
        <v>3499</v>
      </c>
      <c r="BR1157" t="s">
        <v>64</v>
      </c>
      <c r="BT1157" t="s">
        <v>3500</v>
      </c>
    </row>
    <row r="1158" spans="68:72">
      <c r="BP1158" t="s">
        <v>3501</v>
      </c>
      <c r="BQ1158" t="s">
        <v>3502</v>
      </c>
      <c r="BR1158" t="s">
        <v>3501</v>
      </c>
      <c r="BT1158" t="s">
        <v>3503</v>
      </c>
    </row>
    <row r="1159" spans="68:72">
      <c r="BP1159" t="s">
        <v>3504</v>
      </c>
      <c r="BQ1159" t="s">
        <v>54</v>
      </c>
      <c r="BR1159" t="s">
        <v>3504</v>
      </c>
      <c r="BT1159" t="s">
        <v>3505</v>
      </c>
    </row>
    <row r="1160" spans="68:72">
      <c r="BP1160" t="s">
        <v>3506</v>
      </c>
      <c r="BQ1160" t="s">
        <v>63</v>
      </c>
      <c r="BR1160" t="s">
        <v>64</v>
      </c>
      <c r="BT1160" t="s">
        <v>3507</v>
      </c>
    </row>
    <row r="1161" spans="68:72">
      <c r="BP1161" t="s">
        <v>3508</v>
      </c>
      <c r="BQ1161" t="s">
        <v>71</v>
      </c>
      <c r="BR1161" t="s">
        <v>3508</v>
      </c>
      <c r="BT1161" t="s">
        <v>3509</v>
      </c>
    </row>
    <row r="1162" spans="68:72">
      <c r="BP1162" t="s">
        <v>3510</v>
      </c>
      <c r="BQ1162" t="s">
        <v>3511</v>
      </c>
      <c r="BR1162" t="s">
        <v>64</v>
      </c>
      <c r="BT1162" t="s">
        <v>3512</v>
      </c>
    </row>
    <row r="1163" spans="68:72">
      <c r="BP1163" t="s">
        <v>3513</v>
      </c>
      <c r="BQ1163" t="s">
        <v>3514</v>
      </c>
      <c r="BR1163" t="s">
        <v>64</v>
      </c>
      <c r="BT1163" t="s">
        <v>3515</v>
      </c>
    </row>
    <row r="1164" spans="68:72">
      <c r="BP1164" t="s">
        <v>3516</v>
      </c>
      <c r="BQ1164" t="s">
        <v>3517</v>
      </c>
      <c r="BR1164" t="s">
        <v>64</v>
      </c>
      <c r="BT1164" t="s">
        <v>3518</v>
      </c>
    </row>
    <row r="1165" spans="68:72">
      <c r="BP1165" t="s">
        <v>3519</v>
      </c>
      <c r="BQ1165" t="s">
        <v>3520</v>
      </c>
      <c r="BR1165" t="s">
        <v>64</v>
      </c>
      <c r="BT1165" t="s">
        <v>3521</v>
      </c>
    </row>
    <row r="1166" spans="68:72">
      <c r="BP1166" t="s">
        <v>3522</v>
      </c>
      <c r="BQ1166" t="s">
        <v>3523</v>
      </c>
      <c r="BR1166" t="s">
        <v>64</v>
      </c>
      <c r="BT1166" t="s">
        <v>3524</v>
      </c>
    </row>
    <row r="1167" spans="68:72">
      <c r="BP1167" t="s">
        <v>3525</v>
      </c>
      <c r="BQ1167" t="s">
        <v>3526</v>
      </c>
      <c r="BR1167" t="s">
        <v>64</v>
      </c>
      <c r="BT1167" t="s">
        <v>3527</v>
      </c>
    </row>
    <row r="1168" spans="68:72">
      <c r="BP1168" t="s">
        <v>3528</v>
      </c>
      <c r="BQ1168" t="s">
        <v>3529</v>
      </c>
      <c r="BR1168" t="s">
        <v>3528</v>
      </c>
      <c r="BT1168" t="s">
        <v>3530</v>
      </c>
    </row>
    <row r="1169" spans="68:72">
      <c r="BP1169" t="s">
        <v>3531</v>
      </c>
      <c r="BQ1169" t="s">
        <v>54</v>
      </c>
      <c r="BR1169" t="s">
        <v>3531</v>
      </c>
      <c r="BT1169" t="s">
        <v>3532</v>
      </c>
    </row>
    <row r="1170" spans="68:72">
      <c r="BP1170" t="s">
        <v>3533</v>
      </c>
      <c r="BQ1170" t="s">
        <v>63</v>
      </c>
      <c r="BR1170" t="s">
        <v>64</v>
      </c>
      <c r="BT1170" t="s">
        <v>3534</v>
      </c>
    </row>
    <row r="1171" spans="68:72">
      <c r="BP1171" t="s">
        <v>3535</v>
      </c>
      <c r="BQ1171" t="s">
        <v>71</v>
      </c>
      <c r="BR1171" t="s">
        <v>3535</v>
      </c>
      <c r="BT1171" t="s">
        <v>3536</v>
      </c>
    </row>
    <row r="1172" spans="68:72">
      <c r="BP1172" t="s">
        <v>3537</v>
      </c>
      <c r="BQ1172" t="s">
        <v>3538</v>
      </c>
      <c r="BR1172" t="s">
        <v>64</v>
      </c>
      <c r="BT1172" t="s">
        <v>3539</v>
      </c>
    </row>
    <row r="1173" spans="68:72">
      <c r="BP1173" t="s">
        <v>3540</v>
      </c>
      <c r="BQ1173" t="s">
        <v>3541</v>
      </c>
      <c r="BR1173" t="s">
        <v>64</v>
      </c>
      <c r="BT1173" t="s">
        <v>3542</v>
      </c>
    </row>
    <row r="1174" spans="68:72">
      <c r="BP1174" t="s">
        <v>3543</v>
      </c>
      <c r="BQ1174" t="s">
        <v>3544</v>
      </c>
      <c r="BR1174" t="s">
        <v>64</v>
      </c>
      <c r="BT1174" t="s">
        <v>3545</v>
      </c>
    </row>
    <row r="1175" spans="68:72">
      <c r="BP1175" t="s">
        <v>3546</v>
      </c>
      <c r="BQ1175" t="s">
        <v>3547</v>
      </c>
      <c r="BR1175" t="s">
        <v>64</v>
      </c>
      <c r="BT1175" t="s">
        <v>3548</v>
      </c>
    </row>
    <row r="1176" spans="68:72">
      <c r="BP1176" t="s">
        <v>3549</v>
      </c>
      <c r="BQ1176" t="s">
        <v>3550</v>
      </c>
      <c r="BR1176" t="s">
        <v>64</v>
      </c>
      <c r="BT1176" t="s">
        <v>3551</v>
      </c>
    </row>
    <row r="1177" spans="68:72">
      <c r="BP1177" t="s">
        <v>3552</v>
      </c>
      <c r="BQ1177" t="s">
        <v>3553</v>
      </c>
      <c r="BR1177" t="s">
        <v>64</v>
      </c>
      <c r="BT1177" t="s">
        <v>3554</v>
      </c>
    </row>
    <row r="1178" spans="68:72">
      <c r="BP1178" t="s">
        <v>3555</v>
      </c>
      <c r="BQ1178" t="s">
        <v>3556</v>
      </c>
      <c r="BR1178" t="s">
        <v>3555</v>
      </c>
      <c r="BT1178" t="s">
        <v>3557</v>
      </c>
    </row>
    <row r="1179" spans="68:72">
      <c r="BP1179" t="s">
        <v>3558</v>
      </c>
      <c r="BQ1179" t="s">
        <v>54</v>
      </c>
      <c r="BR1179" t="s">
        <v>3558</v>
      </c>
      <c r="BT1179" t="s">
        <v>3559</v>
      </c>
    </row>
    <row r="1180" spans="68:72">
      <c r="BP1180" t="s">
        <v>3560</v>
      </c>
      <c r="BQ1180" t="s">
        <v>63</v>
      </c>
      <c r="BR1180" t="s">
        <v>64</v>
      </c>
      <c r="BT1180" t="s">
        <v>3561</v>
      </c>
    </row>
    <row r="1181" spans="68:72">
      <c r="BP1181" t="s">
        <v>3562</v>
      </c>
      <c r="BQ1181" t="s">
        <v>71</v>
      </c>
      <c r="BR1181" t="s">
        <v>3562</v>
      </c>
      <c r="BT1181" t="s">
        <v>3563</v>
      </c>
    </row>
    <row r="1182" spans="68:72">
      <c r="BP1182" t="s">
        <v>3564</v>
      </c>
      <c r="BQ1182" t="s">
        <v>3523</v>
      </c>
      <c r="BR1182" t="s">
        <v>64</v>
      </c>
      <c r="BT1182" t="s">
        <v>3565</v>
      </c>
    </row>
    <row r="1183" spans="68:72">
      <c r="BP1183" t="s">
        <v>3566</v>
      </c>
      <c r="BQ1183" t="s">
        <v>3567</v>
      </c>
      <c r="BR1183" t="s">
        <v>64</v>
      </c>
      <c r="BT1183" t="s">
        <v>3568</v>
      </c>
    </row>
    <row r="1184" spans="68:72">
      <c r="BP1184" t="s">
        <v>3569</v>
      </c>
      <c r="BQ1184" t="s">
        <v>3570</v>
      </c>
      <c r="BR1184" t="s">
        <v>64</v>
      </c>
      <c r="BT1184" t="s">
        <v>3571</v>
      </c>
    </row>
    <row r="1185" spans="68:72">
      <c r="BP1185" t="s">
        <v>3572</v>
      </c>
      <c r="BQ1185" t="s">
        <v>3573</v>
      </c>
      <c r="BR1185" t="s">
        <v>3572</v>
      </c>
      <c r="BT1185" t="s">
        <v>3574</v>
      </c>
    </row>
    <row r="1186" spans="68:72">
      <c r="BP1186" t="s">
        <v>3575</v>
      </c>
      <c r="BQ1186" t="s">
        <v>3451</v>
      </c>
      <c r="BR1186" t="s">
        <v>3575</v>
      </c>
      <c r="BT1186" t="s">
        <v>3576</v>
      </c>
    </row>
    <row r="1187" spans="68:72">
      <c r="BP1187" t="s">
        <v>3577</v>
      </c>
      <c r="BQ1187" t="s">
        <v>3454</v>
      </c>
      <c r="BR1187" t="s">
        <v>3577</v>
      </c>
      <c r="BT1187" t="s">
        <v>3578</v>
      </c>
    </row>
    <row r="1188" spans="68:72">
      <c r="BP1188" t="s">
        <v>3579</v>
      </c>
      <c r="BQ1188" t="s">
        <v>3580</v>
      </c>
      <c r="BR1188" t="s">
        <v>3579</v>
      </c>
      <c r="BT1188" t="s">
        <v>3581</v>
      </c>
    </row>
    <row r="1189" spans="68:72">
      <c r="BP1189" t="s">
        <v>3582</v>
      </c>
      <c r="BQ1189" t="s">
        <v>3583</v>
      </c>
      <c r="BR1189" t="s">
        <v>3582</v>
      </c>
      <c r="BT1189" t="s">
        <v>3584</v>
      </c>
    </row>
    <row r="1190" spans="68:72">
      <c r="BP1190" t="s">
        <v>3585</v>
      </c>
      <c r="BQ1190" t="s">
        <v>3586</v>
      </c>
      <c r="BR1190" t="s">
        <v>3585</v>
      </c>
      <c r="BT1190" t="s">
        <v>3587</v>
      </c>
    </row>
    <row r="1191" spans="68:72">
      <c r="BP1191" t="s">
        <v>3588</v>
      </c>
      <c r="BQ1191" t="s">
        <v>3580</v>
      </c>
      <c r="BR1191" t="s">
        <v>3588</v>
      </c>
      <c r="BT1191" t="s">
        <v>3589</v>
      </c>
    </row>
    <row r="1192" spans="68:72">
      <c r="BP1192" t="s">
        <v>3590</v>
      </c>
      <c r="BQ1192" t="s">
        <v>3591</v>
      </c>
      <c r="BR1192" t="s">
        <v>3590</v>
      </c>
      <c r="BT1192" t="s">
        <v>3592</v>
      </c>
    </row>
    <row r="1193" spans="68:72">
      <c r="BP1193" t="s">
        <v>3593</v>
      </c>
      <c r="BQ1193" t="s">
        <v>3594</v>
      </c>
      <c r="BR1193" t="s">
        <v>3593</v>
      </c>
      <c r="BT1193" t="s">
        <v>3595</v>
      </c>
    </row>
    <row r="1194" spans="68:72">
      <c r="BP1194" t="s">
        <v>3596</v>
      </c>
      <c r="BQ1194" t="s">
        <v>3597</v>
      </c>
      <c r="BR1194" t="s">
        <v>3596</v>
      </c>
      <c r="BT1194" t="s">
        <v>3598</v>
      </c>
    </row>
    <row r="1195" spans="68:72">
      <c r="BP1195" t="s">
        <v>3599</v>
      </c>
      <c r="BQ1195" t="s">
        <v>3600</v>
      </c>
      <c r="BR1195" t="s">
        <v>3599</v>
      </c>
      <c r="BT1195" t="s">
        <v>3601</v>
      </c>
    </row>
    <row r="1196" spans="68:72">
      <c r="BP1196" t="s">
        <v>3602</v>
      </c>
      <c r="BQ1196" t="s">
        <v>3603</v>
      </c>
      <c r="BR1196" t="s">
        <v>3602</v>
      </c>
      <c r="BT1196" t="s">
        <v>3604</v>
      </c>
    </row>
    <row r="1197" spans="68:72">
      <c r="BP1197" t="s">
        <v>3605</v>
      </c>
      <c r="BQ1197" t="s">
        <v>3606</v>
      </c>
      <c r="BR1197" t="s">
        <v>3605</v>
      </c>
      <c r="BT1197" t="s">
        <v>3607</v>
      </c>
    </row>
    <row r="1198" spans="68:72">
      <c r="BP1198" t="s">
        <v>3608</v>
      </c>
      <c r="BQ1198" t="s">
        <v>3609</v>
      </c>
      <c r="BR1198" t="s">
        <v>3608</v>
      </c>
      <c r="BT1198" t="s">
        <v>3610</v>
      </c>
    </row>
    <row r="1199" spans="68:72">
      <c r="BP1199" t="s">
        <v>3611</v>
      </c>
      <c r="BQ1199" t="s">
        <v>3612</v>
      </c>
      <c r="BR1199" t="s">
        <v>3611</v>
      </c>
      <c r="BT1199" t="s">
        <v>3613</v>
      </c>
    </row>
    <row r="1200" spans="68:72">
      <c r="BP1200" t="s">
        <v>3614</v>
      </c>
      <c r="BQ1200" t="s">
        <v>3615</v>
      </c>
      <c r="BR1200" t="s">
        <v>3614</v>
      </c>
      <c r="BT1200" t="s">
        <v>3616</v>
      </c>
    </row>
    <row r="1201" spans="68:72">
      <c r="BP1201" t="s">
        <v>3617</v>
      </c>
      <c r="BQ1201" t="s">
        <v>3618</v>
      </c>
      <c r="BR1201" t="s">
        <v>3617</v>
      </c>
      <c r="BT1201" t="s">
        <v>3619</v>
      </c>
    </row>
    <row r="1202" spans="68:72">
      <c r="BP1202" t="s">
        <v>3620</v>
      </c>
      <c r="BQ1202" t="s">
        <v>3621</v>
      </c>
      <c r="BR1202" t="s">
        <v>3620</v>
      </c>
      <c r="BT1202" t="s">
        <v>3622</v>
      </c>
    </row>
    <row r="1203" spans="68:72">
      <c r="BP1203" t="s">
        <v>3623</v>
      </c>
      <c r="BQ1203" t="s">
        <v>3624</v>
      </c>
      <c r="BR1203" t="s">
        <v>3623</v>
      </c>
      <c r="BT1203" t="s">
        <v>3625</v>
      </c>
    </row>
    <row r="1204" spans="68:72">
      <c r="BP1204" t="s">
        <v>3626</v>
      </c>
      <c r="BQ1204" t="s">
        <v>3627</v>
      </c>
      <c r="BR1204" t="s">
        <v>3626</v>
      </c>
      <c r="BT1204" t="s">
        <v>3628</v>
      </c>
    </row>
    <row r="1205" spans="68:72">
      <c r="BP1205" t="s">
        <v>3629</v>
      </c>
      <c r="BQ1205" t="s">
        <v>3630</v>
      </c>
      <c r="BR1205" t="s">
        <v>3629</v>
      </c>
      <c r="BT1205" t="s">
        <v>3631</v>
      </c>
    </row>
    <row r="1206" spans="68:72">
      <c r="BP1206" t="s">
        <v>3632</v>
      </c>
      <c r="BQ1206" t="s">
        <v>3633</v>
      </c>
      <c r="BR1206" t="s">
        <v>3632</v>
      </c>
      <c r="BT1206" t="s">
        <v>3634</v>
      </c>
    </row>
    <row r="1207" spans="68:72">
      <c r="BP1207" t="s">
        <v>3635</v>
      </c>
      <c r="BQ1207" t="s">
        <v>3636</v>
      </c>
      <c r="BR1207" t="s">
        <v>3635</v>
      </c>
      <c r="BT1207" t="s">
        <v>3637</v>
      </c>
    </row>
    <row r="1208" spans="68:72">
      <c r="BP1208" t="s">
        <v>3638</v>
      </c>
      <c r="BQ1208" t="s">
        <v>3639</v>
      </c>
      <c r="BR1208" t="s">
        <v>3638</v>
      </c>
      <c r="BT1208" t="s">
        <v>3640</v>
      </c>
    </row>
    <row r="1209" spans="68:72">
      <c r="BP1209" t="s">
        <v>3641</v>
      </c>
      <c r="BQ1209" t="s">
        <v>3642</v>
      </c>
      <c r="BR1209" t="s">
        <v>3641</v>
      </c>
      <c r="BT1209" t="s">
        <v>3643</v>
      </c>
    </row>
    <row r="1210" spans="68:72">
      <c r="BP1210" t="s">
        <v>3644</v>
      </c>
      <c r="BQ1210" t="s">
        <v>3645</v>
      </c>
      <c r="BR1210" t="s">
        <v>3644</v>
      </c>
      <c r="BT1210" t="s">
        <v>3646</v>
      </c>
    </row>
    <row r="1211" spans="68:72">
      <c r="BP1211" t="s">
        <v>3647</v>
      </c>
      <c r="BQ1211" t="s">
        <v>3648</v>
      </c>
      <c r="BR1211" t="s">
        <v>3647</v>
      </c>
      <c r="BT1211" t="s">
        <v>3649</v>
      </c>
    </row>
    <row r="1212" spans="68:72">
      <c r="BP1212" t="s">
        <v>3650</v>
      </c>
      <c r="BQ1212" t="s">
        <v>3651</v>
      </c>
      <c r="BR1212" t="s">
        <v>3650</v>
      </c>
      <c r="BT1212" t="s">
        <v>3652</v>
      </c>
    </row>
    <row r="1213" spans="68:72">
      <c r="BP1213" t="s">
        <v>3653</v>
      </c>
      <c r="BQ1213" t="s">
        <v>3541</v>
      </c>
      <c r="BR1213" t="s">
        <v>3653</v>
      </c>
      <c r="BT1213" t="s">
        <v>3654</v>
      </c>
    </row>
    <row r="1214" spans="68:72">
      <c r="BP1214" t="s">
        <v>3655</v>
      </c>
      <c r="BQ1214" t="s">
        <v>3656</v>
      </c>
      <c r="BR1214" t="s">
        <v>3655</v>
      </c>
      <c r="BT1214" t="s">
        <v>3657</v>
      </c>
    </row>
    <row r="1215" spans="68:72">
      <c r="BP1215" t="s">
        <v>3658</v>
      </c>
      <c r="BQ1215" t="s">
        <v>3659</v>
      </c>
      <c r="BR1215" t="s">
        <v>3658</v>
      </c>
      <c r="BT1215" t="s">
        <v>3660</v>
      </c>
    </row>
    <row r="1216" spans="68:72">
      <c r="BP1216" t="s">
        <v>3661</v>
      </c>
      <c r="BQ1216" t="s">
        <v>3662</v>
      </c>
      <c r="BR1216" t="s">
        <v>3661</v>
      </c>
      <c r="BT1216" t="s">
        <v>3663</v>
      </c>
    </row>
    <row r="1217" spans="68:72">
      <c r="BP1217" t="s">
        <v>3664</v>
      </c>
      <c r="BQ1217" t="s">
        <v>3665</v>
      </c>
      <c r="BR1217" t="s">
        <v>3664</v>
      </c>
      <c r="BT1217" t="s">
        <v>3666</v>
      </c>
    </row>
    <row r="1218" spans="68:72">
      <c r="BP1218" t="s">
        <v>3667</v>
      </c>
      <c r="BQ1218" t="s">
        <v>3668</v>
      </c>
      <c r="BR1218" t="s">
        <v>3667</v>
      </c>
      <c r="BT1218" t="s">
        <v>3669</v>
      </c>
    </row>
    <row r="1219" spans="68:72">
      <c r="BP1219" t="s">
        <v>3670</v>
      </c>
      <c r="BQ1219" t="s">
        <v>3671</v>
      </c>
      <c r="BR1219" t="s">
        <v>3670</v>
      </c>
      <c r="BT1219" t="s">
        <v>3672</v>
      </c>
    </row>
    <row r="1220" spans="68:72">
      <c r="BP1220" t="s">
        <v>3673</v>
      </c>
      <c r="BQ1220" t="s">
        <v>3674</v>
      </c>
      <c r="BR1220" t="s">
        <v>3673</v>
      </c>
      <c r="BT1220" t="s">
        <v>3675</v>
      </c>
    </row>
    <row r="1221" spans="68:72">
      <c r="BP1221" t="s">
        <v>3676</v>
      </c>
      <c r="BQ1221" t="s">
        <v>3677</v>
      </c>
      <c r="BR1221" t="s">
        <v>3676</v>
      </c>
      <c r="BT1221" t="s">
        <v>3678</v>
      </c>
    </row>
    <row r="1222" spans="68:72">
      <c r="BP1222" t="s">
        <v>3679</v>
      </c>
      <c r="BQ1222" t="s">
        <v>3451</v>
      </c>
      <c r="BR1222" t="s">
        <v>3679</v>
      </c>
      <c r="BT1222" t="s">
        <v>3680</v>
      </c>
    </row>
    <row r="1223" spans="68:72">
      <c r="BP1223" t="s">
        <v>3681</v>
      </c>
      <c r="BQ1223" t="s">
        <v>3682</v>
      </c>
      <c r="BR1223" t="s">
        <v>64</v>
      </c>
      <c r="BT1223" t="s">
        <v>3683</v>
      </c>
    </row>
    <row r="1224" spans="68:72">
      <c r="BP1224" t="s">
        <v>3684</v>
      </c>
      <c r="BQ1224" t="s">
        <v>3685</v>
      </c>
      <c r="BR1224" t="s">
        <v>3684</v>
      </c>
      <c r="BT1224" t="s">
        <v>3686</v>
      </c>
    </row>
    <row r="1225" spans="68:72">
      <c r="BP1225" t="s">
        <v>3687</v>
      </c>
      <c r="BQ1225" t="s">
        <v>3451</v>
      </c>
      <c r="BR1225" t="s">
        <v>3687</v>
      </c>
      <c r="BT1225" t="s">
        <v>3688</v>
      </c>
    </row>
    <row r="1226" spans="68:72">
      <c r="BP1226" t="s">
        <v>3689</v>
      </c>
      <c r="BQ1226" t="s">
        <v>3690</v>
      </c>
      <c r="BR1226" t="s">
        <v>3689</v>
      </c>
      <c r="BT1226" t="s">
        <v>3691</v>
      </c>
    </row>
    <row r="1227" spans="68:72">
      <c r="BP1227" t="s">
        <v>3692</v>
      </c>
      <c r="BQ1227" t="s">
        <v>3693</v>
      </c>
      <c r="BR1227" t="s">
        <v>3692</v>
      </c>
      <c r="BT1227" t="s">
        <v>3694</v>
      </c>
    </row>
    <row r="1228" spans="68:72">
      <c r="BP1228" t="s">
        <v>3695</v>
      </c>
      <c r="BQ1228" t="s">
        <v>3696</v>
      </c>
      <c r="BR1228" t="s">
        <v>3695</v>
      </c>
      <c r="BT1228" t="s">
        <v>3697</v>
      </c>
    </row>
    <row r="1229" spans="68:72">
      <c r="BP1229" t="s">
        <v>3698</v>
      </c>
      <c r="BQ1229" t="s">
        <v>3699</v>
      </c>
      <c r="BR1229" t="s">
        <v>64</v>
      </c>
      <c r="BT1229" t="s">
        <v>3700</v>
      </c>
    </row>
    <row r="1230" spans="68:72">
      <c r="BP1230" t="s">
        <v>3701</v>
      </c>
      <c r="BQ1230" t="s">
        <v>3696</v>
      </c>
      <c r="BR1230" t="s">
        <v>64</v>
      </c>
      <c r="BT1230" t="s">
        <v>3702</v>
      </c>
    </row>
    <row r="1231" spans="68:72">
      <c r="BP1231" t="s">
        <v>3703</v>
      </c>
      <c r="BQ1231" t="s">
        <v>3704</v>
      </c>
      <c r="BR1231" t="s">
        <v>3703</v>
      </c>
      <c r="BT1231" t="s">
        <v>3705</v>
      </c>
    </row>
    <row r="1232" spans="68:72">
      <c r="BP1232" t="s">
        <v>3706</v>
      </c>
      <c r="BQ1232" t="s">
        <v>3707</v>
      </c>
      <c r="BR1232" t="s">
        <v>3706</v>
      </c>
      <c r="BT1232" t="s">
        <v>3708</v>
      </c>
    </row>
    <row r="1233" spans="68:72">
      <c r="BP1233" t="s">
        <v>3709</v>
      </c>
      <c r="BQ1233" t="s">
        <v>54</v>
      </c>
      <c r="BR1233" t="s">
        <v>3709</v>
      </c>
      <c r="BT1233" t="s">
        <v>3710</v>
      </c>
    </row>
    <row r="1234" spans="68:72">
      <c r="BP1234" t="s">
        <v>3711</v>
      </c>
      <c r="BQ1234" t="s">
        <v>63</v>
      </c>
      <c r="BR1234" t="s">
        <v>64</v>
      </c>
      <c r="BT1234" t="s">
        <v>3712</v>
      </c>
    </row>
    <row r="1235" spans="68:72">
      <c r="BP1235" t="s">
        <v>3713</v>
      </c>
      <c r="BQ1235" t="s">
        <v>71</v>
      </c>
      <c r="BR1235" t="s">
        <v>3713</v>
      </c>
      <c r="BT1235" t="s">
        <v>3714</v>
      </c>
    </row>
    <row r="1236" spans="68:72">
      <c r="BP1236" t="s">
        <v>3715</v>
      </c>
      <c r="BQ1236" t="s">
        <v>3716</v>
      </c>
      <c r="BR1236" t="s">
        <v>64</v>
      </c>
      <c r="BT1236" t="s">
        <v>3717</v>
      </c>
    </row>
    <row r="1237" spans="68:72">
      <c r="BP1237" t="s">
        <v>3718</v>
      </c>
      <c r="BQ1237" t="s">
        <v>3719</v>
      </c>
      <c r="BR1237" t="s">
        <v>64</v>
      </c>
      <c r="BT1237" t="s">
        <v>3720</v>
      </c>
    </row>
    <row r="1238" spans="68:72">
      <c r="BP1238" t="s">
        <v>3721</v>
      </c>
      <c r="BQ1238" t="s">
        <v>3722</v>
      </c>
      <c r="BR1238" t="s">
        <v>64</v>
      </c>
      <c r="BT1238" t="s">
        <v>3723</v>
      </c>
    </row>
    <row r="1239" spans="68:72">
      <c r="BP1239" t="s">
        <v>3724</v>
      </c>
      <c r="BQ1239" t="s">
        <v>3725</v>
      </c>
      <c r="BR1239" t="s">
        <v>64</v>
      </c>
      <c r="BT1239" t="s">
        <v>3726</v>
      </c>
    </row>
    <row r="1240" spans="68:72">
      <c r="BP1240" t="s">
        <v>3727</v>
      </c>
      <c r="BQ1240" t="s">
        <v>3728</v>
      </c>
      <c r="BR1240" t="s">
        <v>64</v>
      </c>
      <c r="BT1240" t="s">
        <v>3729</v>
      </c>
    </row>
    <row r="1241" spans="68:72">
      <c r="BP1241" t="s">
        <v>3730</v>
      </c>
      <c r="BQ1241" t="s">
        <v>3731</v>
      </c>
      <c r="BR1241" t="s">
        <v>64</v>
      </c>
      <c r="BT1241" t="s">
        <v>3732</v>
      </c>
    </row>
    <row r="1242" spans="68:72">
      <c r="BP1242" t="s">
        <v>3733</v>
      </c>
      <c r="BQ1242" t="s">
        <v>3734</v>
      </c>
      <c r="BR1242" t="s">
        <v>3733</v>
      </c>
      <c r="BT1242" t="s">
        <v>3735</v>
      </c>
    </row>
    <row r="1243" spans="68:72">
      <c r="BP1243" t="s">
        <v>3736</v>
      </c>
      <c r="BQ1243" t="s">
        <v>54</v>
      </c>
      <c r="BR1243" t="s">
        <v>3736</v>
      </c>
      <c r="BT1243" t="s">
        <v>3737</v>
      </c>
    </row>
    <row r="1244" spans="68:72">
      <c r="BP1244" t="s">
        <v>3738</v>
      </c>
      <c r="BQ1244" t="s">
        <v>63</v>
      </c>
      <c r="BR1244" t="s">
        <v>64</v>
      </c>
      <c r="BT1244" t="s">
        <v>3739</v>
      </c>
    </row>
    <row r="1245" spans="68:72">
      <c r="BP1245" t="s">
        <v>3740</v>
      </c>
      <c r="BQ1245" t="s">
        <v>71</v>
      </c>
      <c r="BR1245" t="s">
        <v>3740</v>
      </c>
      <c r="BT1245" t="s">
        <v>3741</v>
      </c>
    </row>
    <row r="1246" spans="68:72">
      <c r="BP1246" t="s">
        <v>3742</v>
      </c>
      <c r="BQ1246" t="s">
        <v>3743</v>
      </c>
      <c r="BR1246" t="s">
        <v>64</v>
      </c>
      <c r="BT1246" t="s">
        <v>3744</v>
      </c>
    </row>
    <row r="1247" spans="68:72">
      <c r="BP1247" t="s">
        <v>3745</v>
      </c>
      <c r="BQ1247" t="s">
        <v>3746</v>
      </c>
      <c r="BR1247" t="s">
        <v>64</v>
      </c>
      <c r="BT1247" t="s">
        <v>3747</v>
      </c>
    </row>
    <row r="1248" spans="68:72">
      <c r="BP1248" t="s">
        <v>3748</v>
      </c>
      <c r="BQ1248" t="s">
        <v>3749</v>
      </c>
      <c r="BR1248" t="s">
        <v>64</v>
      </c>
      <c r="BT1248" t="s">
        <v>3750</v>
      </c>
    </row>
    <row r="1249" spans="68:72">
      <c r="BP1249" t="s">
        <v>3751</v>
      </c>
      <c r="BQ1249" t="s">
        <v>3752</v>
      </c>
      <c r="BR1249" t="s">
        <v>64</v>
      </c>
      <c r="BT1249" t="s">
        <v>3753</v>
      </c>
    </row>
    <row r="1250" spans="68:72">
      <c r="BP1250" t="s">
        <v>3754</v>
      </c>
      <c r="BQ1250" t="s">
        <v>3755</v>
      </c>
      <c r="BR1250" t="s">
        <v>64</v>
      </c>
      <c r="BT1250" t="s">
        <v>3756</v>
      </c>
    </row>
    <row r="1251" spans="68:72">
      <c r="BP1251" t="s">
        <v>3757</v>
      </c>
      <c r="BQ1251" t="s">
        <v>3758</v>
      </c>
      <c r="BR1251" t="s">
        <v>64</v>
      </c>
      <c r="BT1251" t="s">
        <v>3759</v>
      </c>
    </row>
    <row r="1252" spans="68:72">
      <c r="BP1252" t="s">
        <v>3760</v>
      </c>
      <c r="BQ1252" t="s">
        <v>3761</v>
      </c>
      <c r="BR1252" t="s">
        <v>64</v>
      </c>
      <c r="BT1252" t="s">
        <v>3762</v>
      </c>
    </row>
    <row r="1253" spans="68:72">
      <c r="BP1253" t="s">
        <v>3763</v>
      </c>
      <c r="BQ1253" t="s">
        <v>3764</v>
      </c>
      <c r="BR1253" t="s">
        <v>64</v>
      </c>
      <c r="BT1253" t="s">
        <v>3765</v>
      </c>
    </row>
    <row r="1254" spans="68:72">
      <c r="BP1254" t="s">
        <v>3766</v>
      </c>
      <c r="BQ1254" t="s">
        <v>3767</v>
      </c>
      <c r="BR1254" t="s">
        <v>64</v>
      </c>
      <c r="BT1254" t="s">
        <v>3768</v>
      </c>
    </row>
    <row r="1255" spans="68:72">
      <c r="BP1255" t="s">
        <v>3769</v>
      </c>
      <c r="BQ1255" t="s">
        <v>3770</v>
      </c>
      <c r="BR1255" t="s">
        <v>64</v>
      </c>
      <c r="BT1255" t="s">
        <v>3771</v>
      </c>
    </row>
    <row r="1256" spans="68:72">
      <c r="BP1256" t="s">
        <v>3772</v>
      </c>
      <c r="BQ1256" t="s">
        <v>3773</v>
      </c>
      <c r="BR1256" t="s">
        <v>64</v>
      </c>
      <c r="BT1256" t="s">
        <v>3774</v>
      </c>
    </row>
    <row r="1257" spans="68:72">
      <c r="BP1257" t="s">
        <v>3775</v>
      </c>
      <c r="BQ1257" t="s">
        <v>3776</v>
      </c>
      <c r="BR1257" t="s">
        <v>64</v>
      </c>
      <c r="BT1257" t="s">
        <v>3777</v>
      </c>
    </row>
    <row r="1258" spans="68:72">
      <c r="BP1258" t="s">
        <v>3778</v>
      </c>
      <c r="BQ1258" t="s">
        <v>3779</v>
      </c>
      <c r="BR1258" t="s">
        <v>3778</v>
      </c>
      <c r="BT1258" t="s">
        <v>3780</v>
      </c>
    </row>
    <row r="1259" spans="68:72">
      <c r="BP1259" t="s">
        <v>3781</v>
      </c>
      <c r="BQ1259" t="s">
        <v>54</v>
      </c>
      <c r="BR1259" t="s">
        <v>3781</v>
      </c>
      <c r="BT1259" t="s">
        <v>3782</v>
      </c>
    </row>
    <row r="1260" spans="68:72">
      <c r="BP1260" t="s">
        <v>3783</v>
      </c>
      <c r="BQ1260" t="s">
        <v>63</v>
      </c>
      <c r="BR1260" t="s">
        <v>64</v>
      </c>
      <c r="BT1260" t="s">
        <v>3784</v>
      </c>
    </row>
    <row r="1261" spans="68:72">
      <c r="BP1261" t="s">
        <v>3785</v>
      </c>
      <c r="BQ1261" t="s">
        <v>71</v>
      </c>
      <c r="BR1261" t="s">
        <v>3785</v>
      </c>
      <c r="BT1261" t="s">
        <v>3786</v>
      </c>
    </row>
    <row r="1262" spans="68:72">
      <c r="BP1262" t="s">
        <v>3787</v>
      </c>
      <c r="BQ1262" t="s">
        <v>3788</v>
      </c>
      <c r="BR1262" t="s">
        <v>64</v>
      </c>
      <c r="BT1262" t="s">
        <v>3789</v>
      </c>
    </row>
    <row r="1263" spans="68:72">
      <c r="BP1263" t="s">
        <v>3790</v>
      </c>
      <c r="BQ1263" t="s">
        <v>3791</v>
      </c>
      <c r="BR1263" t="s">
        <v>3790</v>
      </c>
      <c r="BT1263" t="s">
        <v>3792</v>
      </c>
    </row>
    <row r="1264" spans="68:72">
      <c r="BP1264" t="s">
        <v>3793</v>
      </c>
      <c r="BQ1264" t="s">
        <v>54</v>
      </c>
      <c r="BR1264" t="s">
        <v>3793</v>
      </c>
      <c r="BT1264" t="s">
        <v>3794</v>
      </c>
    </row>
    <row r="1265" spans="68:72">
      <c r="BP1265" t="s">
        <v>3795</v>
      </c>
      <c r="BQ1265" t="s">
        <v>63</v>
      </c>
      <c r="BR1265" t="s">
        <v>64</v>
      </c>
      <c r="BT1265" t="s">
        <v>3796</v>
      </c>
    </row>
    <row r="1266" spans="68:72">
      <c r="BP1266" t="s">
        <v>3797</v>
      </c>
      <c r="BQ1266" t="s">
        <v>71</v>
      </c>
      <c r="BR1266" t="s">
        <v>3797</v>
      </c>
      <c r="BT1266" t="s">
        <v>3798</v>
      </c>
    </row>
    <row r="1267" spans="68:72">
      <c r="BP1267" t="s">
        <v>3799</v>
      </c>
      <c r="BQ1267" t="s">
        <v>3800</v>
      </c>
      <c r="BR1267" t="s">
        <v>64</v>
      </c>
      <c r="BT1267" t="s">
        <v>3801</v>
      </c>
    </row>
    <row r="1268" spans="68:72">
      <c r="BP1268" t="s">
        <v>3802</v>
      </c>
      <c r="BQ1268" t="s">
        <v>3803</v>
      </c>
      <c r="BR1268" t="s">
        <v>64</v>
      </c>
      <c r="BT1268" t="s">
        <v>3804</v>
      </c>
    </row>
    <row r="1269" spans="68:72">
      <c r="BP1269" t="s">
        <v>3805</v>
      </c>
      <c r="BQ1269" t="s">
        <v>3806</v>
      </c>
      <c r="BR1269" t="s">
        <v>64</v>
      </c>
      <c r="BT1269" t="s">
        <v>3807</v>
      </c>
    </row>
    <row r="1270" spans="68:72">
      <c r="BP1270" t="s">
        <v>3808</v>
      </c>
      <c r="BQ1270" t="s">
        <v>3809</v>
      </c>
      <c r="BR1270" t="s">
        <v>64</v>
      </c>
      <c r="BT1270" t="s">
        <v>3810</v>
      </c>
    </row>
    <row r="1271" spans="68:72">
      <c r="BP1271" t="s">
        <v>3811</v>
      </c>
      <c r="BQ1271" t="s">
        <v>3812</v>
      </c>
      <c r="BR1271" t="s">
        <v>64</v>
      </c>
      <c r="BT1271" t="s">
        <v>3813</v>
      </c>
    </row>
    <row r="1272" spans="68:72">
      <c r="BP1272" t="s">
        <v>3814</v>
      </c>
      <c r="BQ1272" t="s">
        <v>112</v>
      </c>
      <c r="BR1272" t="s">
        <v>3814</v>
      </c>
      <c r="BT1272" t="s">
        <v>3815</v>
      </c>
    </row>
    <row r="1273" spans="68:72">
      <c r="BP1273" t="s">
        <v>3816</v>
      </c>
      <c r="BQ1273" t="s">
        <v>3817</v>
      </c>
      <c r="BR1273" t="s">
        <v>64</v>
      </c>
      <c r="BT1273" t="s">
        <v>3818</v>
      </c>
    </row>
    <row r="1274" spans="68:72">
      <c r="BP1274" t="s">
        <v>3819</v>
      </c>
      <c r="BQ1274" t="s">
        <v>3820</v>
      </c>
      <c r="BR1274" t="s">
        <v>3819</v>
      </c>
      <c r="BT1274" t="s">
        <v>3821</v>
      </c>
    </row>
    <row r="1275" spans="68:72">
      <c r="BP1275" t="s">
        <v>3822</v>
      </c>
      <c r="BQ1275" t="s">
        <v>54</v>
      </c>
      <c r="BR1275" t="s">
        <v>3822</v>
      </c>
      <c r="BT1275" t="s">
        <v>3823</v>
      </c>
    </row>
    <row r="1276" spans="68:72">
      <c r="BP1276" t="s">
        <v>3824</v>
      </c>
      <c r="BQ1276" t="s">
        <v>63</v>
      </c>
      <c r="BR1276" t="s">
        <v>64</v>
      </c>
      <c r="BT1276" t="s">
        <v>3825</v>
      </c>
    </row>
    <row r="1277" spans="68:72">
      <c r="BP1277" t="s">
        <v>3826</v>
      </c>
      <c r="BQ1277" t="s">
        <v>71</v>
      </c>
      <c r="BR1277" t="s">
        <v>3826</v>
      </c>
      <c r="BT1277" t="s">
        <v>3827</v>
      </c>
    </row>
    <row r="1278" spans="68:72">
      <c r="BP1278" t="s">
        <v>3828</v>
      </c>
      <c r="BQ1278" t="s">
        <v>3829</v>
      </c>
      <c r="BR1278" t="s">
        <v>3828</v>
      </c>
      <c r="BT1278" t="s">
        <v>3830</v>
      </c>
    </row>
    <row r="1279" spans="68:72">
      <c r="BP1279" t="s">
        <v>3831</v>
      </c>
      <c r="BQ1279" t="s">
        <v>3832</v>
      </c>
      <c r="BR1279" t="s">
        <v>3831</v>
      </c>
      <c r="BT1279" t="s">
        <v>3833</v>
      </c>
    </row>
    <row r="1280" spans="68:72">
      <c r="BP1280" t="s">
        <v>3834</v>
      </c>
      <c r="BQ1280" t="s">
        <v>3835</v>
      </c>
      <c r="BR1280" t="s">
        <v>64</v>
      </c>
      <c r="BT1280" t="s">
        <v>3836</v>
      </c>
    </row>
    <row r="1281" spans="68:72">
      <c r="BP1281" t="s">
        <v>3837</v>
      </c>
      <c r="BQ1281" t="s">
        <v>3838</v>
      </c>
      <c r="BR1281" t="s">
        <v>3837</v>
      </c>
      <c r="BT1281" t="s">
        <v>3839</v>
      </c>
    </row>
    <row r="1282" spans="68:72">
      <c r="BP1282" t="s">
        <v>3840</v>
      </c>
      <c r="BQ1282" t="s">
        <v>54</v>
      </c>
      <c r="BR1282" t="s">
        <v>3840</v>
      </c>
      <c r="BT1282" t="s">
        <v>3841</v>
      </c>
    </row>
    <row r="1283" spans="68:72">
      <c r="BP1283" t="s">
        <v>3842</v>
      </c>
      <c r="BQ1283" t="s">
        <v>63</v>
      </c>
      <c r="BR1283" t="s">
        <v>64</v>
      </c>
      <c r="BT1283" t="s">
        <v>3843</v>
      </c>
    </row>
    <row r="1284" spans="68:72">
      <c r="BP1284" t="s">
        <v>3844</v>
      </c>
      <c r="BQ1284" t="s">
        <v>71</v>
      </c>
      <c r="BR1284" t="s">
        <v>3844</v>
      </c>
      <c r="BT1284" t="s">
        <v>3845</v>
      </c>
    </row>
    <row r="1285" spans="68:72">
      <c r="BP1285" t="s">
        <v>3846</v>
      </c>
      <c r="BQ1285" t="s">
        <v>3847</v>
      </c>
      <c r="BR1285" t="s">
        <v>64</v>
      </c>
      <c r="BT1285" t="s">
        <v>3848</v>
      </c>
    </row>
    <row r="1286" spans="68:72">
      <c r="BP1286" t="s">
        <v>3849</v>
      </c>
      <c r="BQ1286" t="s">
        <v>3850</v>
      </c>
      <c r="BR1286" t="s">
        <v>64</v>
      </c>
      <c r="BT1286" t="s">
        <v>3851</v>
      </c>
    </row>
    <row r="1287" spans="68:72">
      <c r="BP1287" t="s">
        <v>3852</v>
      </c>
      <c r="BQ1287" t="s">
        <v>3853</v>
      </c>
      <c r="BR1287" t="s">
        <v>64</v>
      </c>
      <c r="BT1287" t="s">
        <v>3854</v>
      </c>
    </row>
    <row r="1288" spans="68:72">
      <c r="BP1288" t="s">
        <v>3855</v>
      </c>
      <c r="BQ1288" t="s">
        <v>3856</v>
      </c>
      <c r="BR1288" t="s">
        <v>64</v>
      </c>
      <c r="BT1288" t="s">
        <v>3857</v>
      </c>
    </row>
    <row r="1289" spans="68:72">
      <c r="BP1289" t="s">
        <v>3858</v>
      </c>
      <c r="BQ1289" t="s">
        <v>3859</v>
      </c>
      <c r="BR1289" t="s">
        <v>3858</v>
      </c>
      <c r="BT1289" t="s">
        <v>3860</v>
      </c>
    </row>
    <row r="1290" spans="68:72">
      <c r="BP1290" t="s">
        <v>3861</v>
      </c>
      <c r="BQ1290" t="s">
        <v>3862</v>
      </c>
      <c r="BR1290" t="s">
        <v>3861</v>
      </c>
      <c r="BT1290" t="s">
        <v>3863</v>
      </c>
    </row>
    <row r="1291" spans="68:72">
      <c r="BP1291" t="s">
        <v>3864</v>
      </c>
      <c r="BQ1291" t="s">
        <v>3865</v>
      </c>
      <c r="BR1291" t="s">
        <v>3864</v>
      </c>
      <c r="BT1291" t="s">
        <v>3866</v>
      </c>
    </row>
    <row r="1292" spans="68:72">
      <c r="BP1292" t="s">
        <v>3867</v>
      </c>
      <c r="BQ1292" t="s">
        <v>3868</v>
      </c>
      <c r="BR1292" t="s">
        <v>3867</v>
      </c>
      <c r="BT1292" t="s">
        <v>3869</v>
      </c>
    </row>
    <row r="1293" spans="68:72">
      <c r="BP1293" t="s">
        <v>3870</v>
      </c>
      <c r="BQ1293" t="s">
        <v>3871</v>
      </c>
      <c r="BR1293" t="s">
        <v>3870</v>
      </c>
      <c r="BT1293" t="s">
        <v>3872</v>
      </c>
    </row>
    <row r="1294" spans="68:72">
      <c r="BP1294" t="s">
        <v>3873</v>
      </c>
      <c r="BQ1294" t="s">
        <v>3874</v>
      </c>
      <c r="BR1294" t="s">
        <v>64</v>
      </c>
      <c r="BT1294" t="s">
        <v>3875</v>
      </c>
    </row>
    <row r="1295" spans="68:72">
      <c r="BP1295" t="s">
        <v>3876</v>
      </c>
      <c r="BQ1295" t="s">
        <v>3877</v>
      </c>
      <c r="BR1295" t="s">
        <v>64</v>
      </c>
      <c r="BT1295" t="s">
        <v>3878</v>
      </c>
    </row>
    <row r="1296" spans="68:72">
      <c r="BP1296" t="s">
        <v>3879</v>
      </c>
      <c r="BQ1296" t="s">
        <v>3880</v>
      </c>
      <c r="BR1296" t="s">
        <v>64</v>
      </c>
      <c r="BT1296" t="s">
        <v>3881</v>
      </c>
    </row>
    <row r="1297" spans="68:72">
      <c r="BP1297" t="s">
        <v>3882</v>
      </c>
      <c r="BQ1297" t="s">
        <v>3883</v>
      </c>
      <c r="BR1297" t="s">
        <v>64</v>
      </c>
      <c r="BT1297" t="s">
        <v>3884</v>
      </c>
    </row>
    <row r="1298" spans="68:72">
      <c r="BP1298" t="s">
        <v>3885</v>
      </c>
      <c r="BQ1298" t="s">
        <v>3871</v>
      </c>
      <c r="BR1298" t="s">
        <v>64</v>
      </c>
      <c r="BT1298" t="s">
        <v>3886</v>
      </c>
    </row>
    <row r="1299" spans="68:72">
      <c r="BP1299" t="s">
        <v>3887</v>
      </c>
      <c r="BQ1299" t="s">
        <v>3888</v>
      </c>
      <c r="BR1299" t="s">
        <v>3887</v>
      </c>
      <c r="BT1299" t="s">
        <v>3889</v>
      </c>
    </row>
    <row r="1300" spans="68:72">
      <c r="BP1300" t="s">
        <v>3890</v>
      </c>
      <c r="BQ1300" t="s">
        <v>3891</v>
      </c>
      <c r="BR1300" t="s">
        <v>3890</v>
      </c>
      <c r="BT1300" t="s">
        <v>3892</v>
      </c>
    </row>
    <row r="1301" spans="68:72">
      <c r="BP1301" t="s">
        <v>3893</v>
      </c>
      <c r="BQ1301" t="s">
        <v>54</v>
      </c>
      <c r="BR1301" t="s">
        <v>3893</v>
      </c>
      <c r="BT1301" t="s">
        <v>3894</v>
      </c>
    </row>
    <row r="1302" spans="68:72">
      <c r="BP1302" t="s">
        <v>3895</v>
      </c>
      <c r="BQ1302" t="s">
        <v>63</v>
      </c>
      <c r="BR1302" t="s">
        <v>64</v>
      </c>
      <c r="BT1302" t="s">
        <v>3896</v>
      </c>
    </row>
    <row r="1303" spans="68:72">
      <c r="BP1303" t="s">
        <v>3897</v>
      </c>
      <c r="BQ1303" t="s">
        <v>71</v>
      </c>
      <c r="BR1303" t="s">
        <v>3897</v>
      </c>
      <c r="BT1303" t="s">
        <v>3898</v>
      </c>
    </row>
    <row r="1304" spans="68:72">
      <c r="BP1304" t="s">
        <v>3899</v>
      </c>
      <c r="BQ1304" t="s">
        <v>3900</v>
      </c>
      <c r="BR1304" t="s">
        <v>64</v>
      </c>
      <c r="BT1304" t="s">
        <v>3901</v>
      </c>
    </row>
    <row r="1305" spans="68:72">
      <c r="BP1305" t="s">
        <v>3902</v>
      </c>
      <c r="BQ1305" t="s">
        <v>3903</v>
      </c>
      <c r="BR1305" t="s">
        <v>64</v>
      </c>
      <c r="BT1305" t="s">
        <v>3904</v>
      </c>
    </row>
    <row r="1306" spans="68:72">
      <c r="BP1306" t="s">
        <v>3905</v>
      </c>
      <c r="BQ1306" t="s">
        <v>3906</v>
      </c>
      <c r="BR1306" t="s">
        <v>64</v>
      </c>
      <c r="BT1306" t="s">
        <v>3907</v>
      </c>
    </row>
    <row r="1307" spans="68:72">
      <c r="BP1307" t="s">
        <v>3908</v>
      </c>
      <c r="BQ1307" t="s">
        <v>3909</v>
      </c>
      <c r="BR1307" t="s">
        <v>64</v>
      </c>
      <c r="BT1307" t="s">
        <v>3910</v>
      </c>
    </row>
    <row r="1308" spans="68:72">
      <c r="BP1308" t="s">
        <v>3911</v>
      </c>
      <c r="BQ1308" t="s">
        <v>112</v>
      </c>
      <c r="BR1308" t="s">
        <v>3911</v>
      </c>
      <c r="BT1308" t="s">
        <v>3912</v>
      </c>
    </row>
    <row r="1309" spans="68:72">
      <c r="BP1309" t="s">
        <v>3913</v>
      </c>
      <c r="BQ1309" t="s">
        <v>3914</v>
      </c>
      <c r="BR1309" t="s">
        <v>64</v>
      </c>
      <c r="BT1309" t="s">
        <v>3915</v>
      </c>
    </row>
    <row r="1310" spans="68:72">
      <c r="BP1310" t="s">
        <v>3916</v>
      </c>
      <c r="BQ1310" t="s">
        <v>3917</v>
      </c>
      <c r="BR1310" t="s">
        <v>3916</v>
      </c>
      <c r="BT1310" t="s">
        <v>3918</v>
      </c>
    </row>
    <row r="1311" spans="68:72">
      <c r="BP1311" t="s">
        <v>3919</v>
      </c>
      <c r="BQ1311" t="s">
        <v>54</v>
      </c>
      <c r="BR1311" t="s">
        <v>3919</v>
      </c>
      <c r="BT1311" t="s">
        <v>3920</v>
      </c>
    </row>
    <row r="1312" spans="68:72">
      <c r="BP1312" t="s">
        <v>3921</v>
      </c>
      <c r="BQ1312" t="s">
        <v>63</v>
      </c>
      <c r="BR1312" t="s">
        <v>64</v>
      </c>
      <c r="BT1312" t="s">
        <v>3922</v>
      </c>
    </row>
    <row r="1313" spans="68:72">
      <c r="BP1313" t="s">
        <v>3923</v>
      </c>
      <c r="BQ1313" t="s">
        <v>71</v>
      </c>
      <c r="BR1313" t="s">
        <v>3923</v>
      </c>
      <c r="BT1313" t="s">
        <v>3924</v>
      </c>
    </row>
    <row r="1314" spans="68:72">
      <c r="BP1314" t="s">
        <v>3925</v>
      </c>
      <c r="BQ1314" t="s">
        <v>3926</v>
      </c>
      <c r="BR1314" t="s">
        <v>64</v>
      </c>
      <c r="BT1314" t="s">
        <v>3927</v>
      </c>
    </row>
    <row r="1315" spans="68:72">
      <c r="BP1315" t="s">
        <v>3928</v>
      </c>
      <c r="BQ1315" t="s">
        <v>3929</v>
      </c>
      <c r="BR1315" t="s">
        <v>64</v>
      </c>
      <c r="BT1315" t="s">
        <v>3930</v>
      </c>
    </row>
    <row r="1316" spans="68:72">
      <c r="BP1316" t="s">
        <v>3931</v>
      </c>
      <c r="BQ1316" t="s">
        <v>3932</v>
      </c>
      <c r="BR1316" t="s">
        <v>3931</v>
      </c>
      <c r="BT1316" t="s">
        <v>3933</v>
      </c>
    </row>
    <row r="1317" spans="68:72">
      <c r="BP1317" t="s">
        <v>3934</v>
      </c>
      <c r="BQ1317" t="s">
        <v>3935</v>
      </c>
      <c r="BR1317" t="s">
        <v>64</v>
      </c>
      <c r="BT1317" t="s">
        <v>3936</v>
      </c>
    </row>
    <row r="1318" spans="68:72">
      <c r="BP1318" t="s">
        <v>3937</v>
      </c>
      <c r="BQ1318" t="s">
        <v>3932</v>
      </c>
      <c r="BR1318" t="s">
        <v>64</v>
      </c>
      <c r="BT1318" t="s">
        <v>3938</v>
      </c>
    </row>
    <row r="1319" spans="68:72">
      <c r="BP1319" t="s">
        <v>3939</v>
      </c>
      <c r="BQ1319" t="s">
        <v>3940</v>
      </c>
      <c r="BR1319" t="s">
        <v>3939</v>
      </c>
      <c r="BT1319" t="s">
        <v>3941</v>
      </c>
    </row>
    <row r="1320" spans="68:72">
      <c r="BP1320" t="s">
        <v>3942</v>
      </c>
      <c r="BQ1320" t="s">
        <v>3943</v>
      </c>
      <c r="BR1320" t="s">
        <v>3942</v>
      </c>
      <c r="BT1320" t="s">
        <v>3944</v>
      </c>
    </row>
    <row r="1321" spans="68:72">
      <c r="BP1321" t="s">
        <v>3945</v>
      </c>
      <c r="BQ1321" t="s">
        <v>54</v>
      </c>
      <c r="BR1321" t="s">
        <v>3945</v>
      </c>
      <c r="BT1321" t="s">
        <v>3946</v>
      </c>
    </row>
    <row r="1322" spans="68:72">
      <c r="BP1322" t="s">
        <v>3947</v>
      </c>
      <c r="BQ1322" t="s">
        <v>63</v>
      </c>
      <c r="BR1322" t="s">
        <v>3947</v>
      </c>
      <c r="BT1322" t="s">
        <v>3948</v>
      </c>
    </row>
    <row r="1323" spans="68:72">
      <c r="BP1323" t="s">
        <v>3949</v>
      </c>
      <c r="BQ1323" t="s">
        <v>71</v>
      </c>
      <c r="BR1323" t="s">
        <v>3949</v>
      </c>
      <c r="BT1323" t="s">
        <v>3950</v>
      </c>
    </row>
    <row r="1324" spans="68:72">
      <c r="BP1324" t="s">
        <v>3951</v>
      </c>
      <c r="BQ1324" t="s">
        <v>3952</v>
      </c>
      <c r="BR1324" t="s">
        <v>3951</v>
      </c>
      <c r="BT1324" t="s">
        <v>3953</v>
      </c>
    </row>
    <row r="1325" spans="68:72">
      <c r="BP1325" t="s">
        <v>3954</v>
      </c>
      <c r="BQ1325" t="s">
        <v>112</v>
      </c>
      <c r="BR1325" t="s">
        <v>3954</v>
      </c>
      <c r="BT1325" t="s">
        <v>3955</v>
      </c>
    </row>
    <row r="1326" spans="68:72">
      <c r="BP1326" t="s">
        <v>3956</v>
      </c>
      <c r="BQ1326" t="s">
        <v>3957</v>
      </c>
      <c r="BR1326" t="s">
        <v>3956</v>
      </c>
      <c r="BT1326" t="s">
        <v>3958</v>
      </c>
    </row>
    <row r="1327" spans="68:72">
      <c r="BP1327" t="s">
        <v>3959</v>
      </c>
      <c r="BQ1327" t="s">
        <v>3960</v>
      </c>
      <c r="BR1327" t="s">
        <v>3959</v>
      </c>
      <c r="BT1327" t="s">
        <v>3961</v>
      </c>
    </row>
    <row r="1328" spans="68:72">
      <c r="BP1328" t="s">
        <v>3962</v>
      </c>
      <c r="BQ1328" t="s">
        <v>3963</v>
      </c>
      <c r="BR1328" t="s">
        <v>3962</v>
      </c>
      <c r="BT1328" t="s">
        <v>3964</v>
      </c>
    </row>
    <row r="1329" spans="68:72">
      <c r="BP1329" t="s">
        <v>3965</v>
      </c>
      <c r="BQ1329" t="s">
        <v>3966</v>
      </c>
      <c r="BR1329" t="s">
        <v>3965</v>
      </c>
      <c r="BT1329" t="s">
        <v>3967</v>
      </c>
    </row>
    <row r="1330" spans="68:72">
      <c r="BP1330" t="s">
        <v>3968</v>
      </c>
      <c r="BQ1330" t="s">
        <v>3969</v>
      </c>
      <c r="BR1330" t="s">
        <v>3968</v>
      </c>
      <c r="BT1330" t="s">
        <v>3970</v>
      </c>
    </row>
    <row r="1331" spans="68:72">
      <c r="BP1331" t="s">
        <v>3971</v>
      </c>
      <c r="BQ1331" t="s">
        <v>3972</v>
      </c>
      <c r="BR1331" t="s">
        <v>3971</v>
      </c>
      <c r="BT1331" t="s">
        <v>3973</v>
      </c>
    </row>
    <row r="1332" spans="68:72">
      <c r="BP1332" t="s">
        <v>3974</v>
      </c>
      <c r="BQ1332" t="s">
        <v>3975</v>
      </c>
      <c r="BR1332" t="s">
        <v>3974</v>
      </c>
      <c r="BT1332" t="s">
        <v>3976</v>
      </c>
    </row>
    <row r="1333" spans="68:72">
      <c r="BP1333" t="s">
        <v>3977</v>
      </c>
      <c r="BQ1333" t="s">
        <v>3978</v>
      </c>
      <c r="BR1333" t="s">
        <v>3977</v>
      </c>
      <c r="BT1333" t="s">
        <v>3979</v>
      </c>
    </row>
    <row r="1334" spans="68:72">
      <c r="BP1334" t="s">
        <v>3980</v>
      </c>
      <c r="BQ1334" t="s">
        <v>3981</v>
      </c>
      <c r="BR1334" t="s">
        <v>3980</v>
      </c>
      <c r="BT1334" t="s">
        <v>3982</v>
      </c>
    </row>
    <row r="1335" spans="68:72">
      <c r="BP1335" t="s">
        <v>3983</v>
      </c>
      <c r="BQ1335" t="s">
        <v>3984</v>
      </c>
      <c r="BR1335" t="s">
        <v>3983</v>
      </c>
      <c r="BT1335" t="s">
        <v>3985</v>
      </c>
    </row>
    <row r="1336" spans="68:72">
      <c r="BP1336" t="s">
        <v>3986</v>
      </c>
      <c r="BQ1336" t="s">
        <v>3987</v>
      </c>
      <c r="BR1336" t="s">
        <v>3986</v>
      </c>
      <c r="BT1336" t="s">
        <v>3988</v>
      </c>
    </row>
    <row r="1337" spans="68:72">
      <c r="BP1337" t="s">
        <v>3989</v>
      </c>
      <c r="BQ1337" t="s">
        <v>3990</v>
      </c>
      <c r="BR1337" t="s">
        <v>3989</v>
      </c>
      <c r="BT1337" t="s">
        <v>3991</v>
      </c>
    </row>
    <row r="1338" spans="68:72">
      <c r="BP1338" t="s">
        <v>3992</v>
      </c>
      <c r="BQ1338" t="s">
        <v>3993</v>
      </c>
      <c r="BR1338" t="s">
        <v>3992</v>
      </c>
      <c r="BT1338" t="s">
        <v>3994</v>
      </c>
    </row>
    <row r="1339" spans="68:72">
      <c r="BP1339" t="s">
        <v>3995</v>
      </c>
      <c r="BQ1339" t="s">
        <v>3996</v>
      </c>
      <c r="BR1339" t="s">
        <v>3995</v>
      </c>
      <c r="BT1339" t="s">
        <v>3997</v>
      </c>
    </row>
    <row r="1340" spans="68:72">
      <c r="BP1340" t="s">
        <v>3998</v>
      </c>
      <c r="BQ1340" t="s">
        <v>3999</v>
      </c>
      <c r="BR1340" t="s">
        <v>3998</v>
      </c>
      <c r="BT1340" t="s">
        <v>4000</v>
      </c>
    </row>
    <row r="1341" spans="68:72">
      <c r="BP1341" t="s">
        <v>4001</v>
      </c>
      <c r="BQ1341" t="s">
        <v>4002</v>
      </c>
      <c r="BR1341" t="s">
        <v>4001</v>
      </c>
      <c r="BT1341" t="s">
        <v>4003</v>
      </c>
    </row>
    <row r="1342" spans="68:72">
      <c r="BP1342" t="s">
        <v>4004</v>
      </c>
      <c r="BQ1342" t="s">
        <v>4005</v>
      </c>
      <c r="BR1342" t="s">
        <v>4004</v>
      </c>
      <c r="BT1342" t="s">
        <v>4006</v>
      </c>
    </row>
    <row r="1343" spans="68:72">
      <c r="BP1343" t="s">
        <v>4007</v>
      </c>
      <c r="BQ1343" t="s">
        <v>4008</v>
      </c>
      <c r="BR1343" t="s">
        <v>4007</v>
      </c>
      <c r="BT1343" t="s">
        <v>4009</v>
      </c>
    </row>
    <row r="1344" spans="68:72">
      <c r="BP1344" t="s">
        <v>4010</v>
      </c>
      <c r="BQ1344" t="s">
        <v>4011</v>
      </c>
      <c r="BR1344" t="s">
        <v>4010</v>
      </c>
      <c r="BT1344" t="s">
        <v>4012</v>
      </c>
    </row>
    <row r="1345" spans="68:72">
      <c r="BP1345" t="s">
        <v>4013</v>
      </c>
      <c r="BQ1345" t="s">
        <v>4014</v>
      </c>
      <c r="BR1345" t="s">
        <v>4013</v>
      </c>
      <c r="BT1345" t="s">
        <v>4015</v>
      </c>
    </row>
    <row r="1346" spans="68:72">
      <c r="BP1346" t="s">
        <v>4016</v>
      </c>
      <c r="BQ1346" t="s">
        <v>4017</v>
      </c>
      <c r="BR1346" t="s">
        <v>4016</v>
      </c>
      <c r="BT1346" t="s">
        <v>4018</v>
      </c>
    </row>
    <row r="1347" spans="68:72">
      <c r="BP1347" t="s">
        <v>4019</v>
      </c>
      <c r="BQ1347" t="s">
        <v>4020</v>
      </c>
      <c r="BR1347" t="s">
        <v>4019</v>
      </c>
      <c r="BT1347" t="s">
        <v>4021</v>
      </c>
    </row>
    <row r="1348" spans="68:72">
      <c r="BP1348" t="s">
        <v>4022</v>
      </c>
      <c r="BQ1348" t="s">
        <v>4023</v>
      </c>
      <c r="BR1348" t="s">
        <v>4022</v>
      </c>
      <c r="BT1348" t="s">
        <v>4024</v>
      </c>
    </row>
    <row r="1349" spans="68:72">
      <c r="BP1349" t="s">
        <v>4025</v>
      </c>
      <c r="BQ1349" t="s">
        <v>4026</v>
      </c>
      <c r="BR1349" t="s">
        <v>4025</v>
      </c>
      <c r="BT1349" t="s">
        <v>4027</v>
      </c>
    </row>
    <row r="1350" spans="68:72">
      <c r="BP1350" t="s">
        <v>4028</v>
      </c>
      <c r="BQ1350" t="s">
        <v>4023</v>
      </c>
      <c r="BR1350" t="s">
        <v>4028</v>
      </c>
      <c r="BT1350" t="s">
        <v>4029</v>
      </c>
    </row>
    <row r="1351" spans="68:72">
      <c r="BP1351" t="s">
        <v>4030</v>
      </c>
      <c r="BQ1351" t="s">
        <v>4031</v>
      </c>
      <c r="BR1351" t="s">
        <v>4030</v>
      </c>
      <c r="BT1351" t="s">
        <v>4032</v>
      </c>
    </row>
    <row r="1352" spans="68:72">
      <c r="BP1352" t="s">
        <v>4033</v>
      </c>
      <c r="BQ1352" t="s">
        <v>4034</v>
      </c>
      <c r="BR1352" t="s">
        <v>4033</v>
      </c>
      <c r="BT1352" t="s">
        <v>4035</v>
      </c>
    </row>
    <row r="1353" spans="68:72">
      <c r="BP1353" t="s">
        <v>4036</v>
      </c>
      <c r="BQ1353" t="s">
        <v>4037</v>
      </c>
      <c r="BR1353" t="s">
        <v>4036</v>
      </c>
      <c r="BT1353" t="s">
        <v>4038</v>
      </c>
    </row>
    <row r="1354" spans="68:72">
      <c r="BP1354" t="s">
        <v>4039</v>
      </c>
      <c r="BQ1354" t="s">
        <v>4040</v>
      </c>
      <c r="BR1354" t="s">
        <v>4039</v>
      </c>
      <c r="BT1354" t="s">
        <v>4041</v>
      </c>
    </row>
    <row r="1355" spans="68:72">
      <c r="BP1355" t="s">
        <v>4042</v>
      </c>
      <c r="BQ1355" t="s">
        <v>4043</v>
      </c>
      <c r="BR1355" t="s">
        <v>4042</v>
      </c>
      <c r="BT1355" t="s">
        <v>4044</v>
      </c>
    </row>
    <row r="1356" spans="68:72">
      <c r="BP1356" t="s">
        <v>4045</v>
      </c>
      <c r="BQ1356" t="s">
        <v>4046</v>
      </c>
      <c r="BR1356" t="s">
        <v>4045</v>
      </c>
      <c r="BT1356" t="s">
        <v>4047</v>
      </c>
    </row>
    <row r="1357" spans="68:72">
      <c r="BP1357" t="s">
        <v>4048</v>
      </c>
      <c r="BQ1357" t="s">
        <v>3044</v>
      </c>
      <c r="BR1357" t="s">
        <v>4048</v>
      </c>
      <c r="BT1357" t="s">
        <v>4049</v>
      </c>
    </row>
    <row r="1358" spans="68:72">
      <c r="BP1358" t="s">
        <v>4050</v>
      </c>
      <c r="BQ1358" t="s">
        <v>4051</v>
      </c>
      <c r="BR1358" t="s">
        <v>4050</v>
      </c>
      <c r="BT1358" t="s">
        <v>4052</v>
      </c>
    </row>
    <row r="1359" spans="68:72">
      <c r="BP1359" t="s">
        <v>4053</v>
      </c>
      <c r="BQ1359" t="s">
        <v>4054</v>
      </c>
      <c r="BR1359" t="s">
        <v>4053</v>
      </c>
      <c r="BT1359" t="s">
        <v>4055</v>
      </c>
    </row>
    <row r="1360" spans="68:72">
      <c r="BP1360" t="s">
        <v>4056</v>
      </c>
      <c r="BQ1360" t="s">
        <v>1036</v>
      </c>
      <c r="BR1360" t="s">
        <v>4056</v>
      </c>
      <c r="BT1360" t="s">
        <v>4057</v>
      </c>
    </row>
    <row r="1361" spans="68:72">
      <c r="BP1361" t="s">
        <v>4058</v>
      </c>
      <c r="BQ1361" t="s">
        <v>4059</v>
      </c>
      <c r="BR1361" t="s">
        <v>4058</v>
      </c>
      <c r="BT1361" t="s">
        <v>4060</v>
      </c>
    </row>
    <row r="1362" spans="68:72">
      <c r="BP1362" t="s">
        <v>4061</v>
      </c>
      <c r="BQ1362" t="s">
        <v>4062</v>
      </c>
      <c r="BR1362" t="s">
        <v>4061</v>
      </c>
      <c r="BT1362" t="s">
        <v>4063</v>
      </c>
    </row>
    <row r="1363" spans="68:72">
      <c r="BP1363" t="s">
        <v>4064</v>
      </c>
      <c r="BQ1363" t="s">
        <v>54</v>
      </c>
      <c r="BR1363" t="s">
        <v>4064</v>
      </c>
      <c r="BT1363" t="s">
        <v>4065</v>
      </c>
    </row>
    <row r="1364" spans="68:72">
      <c r="BP1364" t="s">
        <v>4066</v>
      </c>
      <c r="BQ1364" t="s">
        <v>63</v>
      </c>
      <c r="BR1364" t="s">
        <v>64</v>
      </c>
      <c r="BT1364" t="s">
        <v>4067</v>
      </c>
    </row>
    <row r="1365" spans="68:72">
      <c r="BP1365" t="s">
        <v>4068</v>
      </c>
      <c r="BQ1365" t="s">
        <v>71</v>
      </c>
      <c r="BR1365" t="s">
        <v>4068</v>
      </c>
      <c r="BT1365" t="s">
        <v>4069</v>
      </c>
    </row>
    <row r="1366" spans="68:72">
      <c r="BP1366" t="s">
        <v>4070</v>
      </c>
      <c r="BQ1366" t="s">
        <v>4071</v>
      </c>
      <c r="BR1366" t="s">
        <v>64</v>
      </c>
      <c r="BT1366" t="s">
        <v>4072</v>
      </c>
    </row>
    <row r="1367" spans="68:72">
      <c r="BP1367" t="s">
        <v>4073</v>
      </c>
      <c r="BQ1367" t="s">
        <v>4074</v>
      </c>
      <c r="BR1367" t="s">
        <v>64</v>
      </c>
      <c r="BT1367" t="s">
        <v>4075</v>
      </c>
    </row>
    <row r="1368" spans="68:72">
      <c r="BP1368" t="s">
        <v>4076</v>
      </c>
      <c r="BQ1368" t="s">
        <v>4077</v>
      </c>
      <c r="BR1368" t="s">
        <v>64</v>
      </c>
      <c r="BT1368" t="s">
        <v>4078</v>
      </c>
    </row>
    <row r="1369" spans="68:72">
      <c r="BP1369" t="s">
        <v>4079</v>
      </c>
      <c r="BQ1369" t="s">
        <v>4080</v>
      </c>
      <c r="BR1369" t="s">
        <v>64</v>
      </c>
      <c r="BT1369" t="s">
        <v>4081</v>
      </c>
    </row>
    <row r="1370" spans="68:72">
      <c r="BP1370" t="s">
        <v>4082</v>
      </c>
      <c r="BQ1370" t="s">
        <v>4083</v>
      </c>
      <c r="BR1370" t="s">
        <v>64</v>
      </c>
      <c r="BT1370" t="s">
        <v>4084</v>
      </c>
    </row>
    <row r="1371" spans="68:72">
      <c r="BP1371" t="s">
        <v>4085</v>
      </c>
      <c r="BQ1371" t="s">
        <v>4086</v>
      </c>
      <c r="BR1371" t="s">
        <v>64</v>
      </c>
      <c r="BT1371" t="s">
        <v>4087</v>
      </c>
    </row>
    <row r="1372" spans="68:72">
      <c r="BP1372" t="s">
        <v>4088</v>
      </c>
      <c r="BQ1372" t="s">
        <v>4089</v>
      </c>
      <c r="BR1372" t="s">
        <v>64</v>
      </c>
      <c r="BT1372" t="s">
        <v>4090</v>
      </c>
    </row>
    <row r="1373" spans="68:72">
      <c r="BP1373" t="s">
        <v>4091</v>
      </c>
      <c r="BQ1373" t="s">
        <v>4092</v>
      </c>
      <c r="BR1373" t="s">
        <v>64</v>
      </c>
      <c r="BT1373" t="s">
        <v>4093</v>
      </c>
    </row>
    <row r="1374" spans="68:72">
      <c r="BP1374" t="s">
        <v>4094</v>
      </c>
      <c r="BQ1374" t="s">
        <v>4095</v>
      </c>
      <c r="BR1374" t="s">
        <v>64</v>
      </c>
      <c r="BT1374" t="s">
        <v>4096</v>
      </c>
    </row>
    <row r="1375" spans="68:72">
      <c r="BP1375" t="s">
        <v>4097</v>
      </c>
      <c r="BQ1375" t="s">
        <v>4098</v>
      </c>
      <c r="BR1375" t="s">
        <v>4097</v>
      </c>
      <c r="BT1375" t="s">
        <v>4099</v>
      </c>
    </row>
    <row r="1376" spans="68:72">
      <c r="BP1376" t="s">
        <v>4100</v>
      </c>
      <c r="BQ1376" t="s">
        <v>4101</v>
      </c>
      <c r="BR1376" t="s">
        <v>4100</v>
      </c>
      <c r="BT1376" t="s">
        <v>4102</v>
      </c>
    </row>
    <row r="1377" spans="68:72">
      <c r="BP1377" t="s">
        <v>4103</v>
      </c>
      <c r="BQ1377" t="s">
        <v>4104</v>
      </c>
      <c r="BR1377" t="s">
        <v>4103</v>
      </c>
      <c r="BT1377" t="s">
        <v>4105</v>
      </c>
    </row>
    <row r="1378" spans="68:72">
      <c r="BP1378" t="s">
        <v>4106</v>
      </c>
      <c r="BQ1378" t="s">
        <v>4107</v>
      </c>
      <c r="BR1378" t="s">
        <v>4106</v>
      </c>
      <c r="BT1378" t="s">
        <v>4108</v>
      </c>
    </row>
    <row r="1379" spans="68:72">
      <c r="BP1379" t="s">
        <v>4109</v>
      </c>
      <c r="BQ1379" t="s">
        <v>4110</v>
      </c>
      <c r="BR1379" t="s">
        <v>4109</v>
      </c>
      <c r="BT1379" t="s">
        <v>4111</v>
      </c>
    </row>
    <row r="1380" spans="68:72">
      <c r="BP1380" t="s">
        <v>4112</v>
      </c>
      <c r="BQ1380" t="s">
        <v>4113</v>
      </c>
      <c r="BR1380" t="s">
        <v>4112</v>
      </c>
      <c r="BT1380" t="s">
        <v>4114</v>
      </c>
    </row>
    <row r="1381" spans="68:72">
      <c r="BP1381" t="s">
        <v>4115</v>
      </c>
      <c r="BQ1381" t="s">
        <v>4116</v>
      </c>
      <c r="BR1381" t="s">
        <v>4115</v>
      </c>
      <c r="BT1381" t="s">
        <v>4117</v>
      </c>
    </row>
    <row r="1382" spans="68:72">
      <c r="BP1382" t="s">
        <v>4118</v>
      </c>
      <c r="BQ1382" t="s">
        <v>4119</v>
      </c>
      <c r="BR1382" t="s">
        <v>4118</v>
      </c>
      <c r="BT1382" t="s">
        <v>4120</v>
      </c>
    </row>
    <row r="1383" spans="68:72">
      <c r="BP1383" t="s">
        <v>4121</v>
      </c>
      <c r="BQ1383" t="s">
        <v>4122</v>
      </c>
      <c r="BR1383" t="s">
        <v>4121</v>
      </c>
      <c r="BT1383" t="s">
        <v>4123</v>
      </c>
    </row>
    <row r="1384" spans="68:72">
      <c r="BP1384" t="s">
        <v>4124</v>
      </c>
      <c r="BQ1384" t="s">
        <v>4125</v>
      </c>
      <c r="BR1384" t="s">
        <v>4124</v>
      </c>
      <c r="BT1384" t="s">
        <v>4126</v>
      </c>
    </row>
    <row r="1385" spans="68:72">
      <c r="BP1385" t="s">
        <v>4127</v>
      </c>
      <c r="BQ1385" t="s">
        <v>4128</v>
      </c>
      <c r="BR1385" t="s">
        <v>4127</v>
      </c>
      <c r="BT1385" t="s">
        <v>4129</v>
      </c>
    </row>
    <row r="1386" spans="68:72">
      <c r="BP1386" t="s">
        <v>4130</v>
      </c>
      <c r="BQ1386" t="s">
        <v>4131</v>
      </c>
      <c r="BR1386" t="s">
        <v>64</v>
      </c>
      <c r="BT1386" t="s">
        <v>4132</v>
      </c>
    </row>
    <row r="1387" spans="68:72">
      <c r="BP1387" t="s">
        <v>4133</v>
      </c>
      <c r="BQ1387" t="s">
        <v>112</v>
      </c>
      <c r="BR1387" t="s">
        <v>4133</v>
      </c>
      <c r="BT1387" t="s">
        <v>4134</v>
      </c>
    </row>
    <row r="1388" spans="68:72">
      <c r="BP1388" t="s">
        <v>4135</v>
      </c>
      <c r="BQ1388" t="s">
        <v>4136</v>
      </c>
      <c r="BR1388" t="s">
        <v>64</v>
      </c>
      <c r="BT1388" t="s">
        <v>4137</v>
      </c>
    </row>
    <row r="1389" spans="68:72">
      <c r="BP1389" t="s">
        <v>4138</v>
      </c>
      <c r="BQ1389" t="s">
        <v>4139</v>
      </c>
      <c r="BR1389" t="s">
        <v>4138</v>
      </c>
      <c r="BT1389" t="s">
        <v>4140</v>
      </c>
    </row>
    <row r="1390" spans="68:72">
      <c r="BP1390" t="s">
        <v>4141</v>
      </c>
      <c r="BQ1390" t="s">
        <v>54</v>
      </c>
      <c r="BR1390" t="s">
        <v>4141</v>
      </c>
      <c r="BT1390" t="s">
        <v>4142</v>
      </c>
    </row>
    <row r="1391" spans="68:72">
      <c r="BP1391" t="s">
        <v>4143</v>
      </c>
      <c r="BQ1391" t="s">
        <v>63</v>
      </c>
      <c r="BR1391" t="s">
        <v>64</v>
      </c>
      <c r="BT1391" t="s">
        <v>4144</v>
      </c>
    </row>
    <row r="1392" spans="68:72">
      <c r="BP1392" t="s">
        <v>4145</v>
      </c>
      <c r="BQ1392" t="s">
        <v>71</v>
      </c>
      <c r="BR1392" t="s">
        <v>4145</v>
      </c>
      <c r="BT1392" t="s">
        <v>4146</v>
      </c>
    </row>
    <row r="1393" spans="68:72">
      <c r="BP1393" t="s">
        <v>4147</v>
      </c>
      <c r="BQ1393" t="s">
        <v>4148</v>
      </c>
      <c r="BR1393" t="s">
        <v>64</v>
      </c>
      <c r="BT1393" t="s">
        <v>4149</v>
      </c>
    </row>
    <row r="1394" spans="68:72">
      <c r="BP1394" t="s">
        <v>4150</v>
      </c>
      <c r="BQ1394" t="s">
        <v>4151</v>
      </c>
      <c r="BR1394" t="s">
        <v>64</v>
      </c>
      <c r="BT1394" t="s">
        <v>4152</v>
      </c>
    </row>
    <row r="1395" spans="68:72">
      <c r="BP1395" t="s">
        <v>4153</v>
      </c>
      <c r="BQ1395" t="s">
        <v>4154</v>
      </c>
      <c r="BR1395" t="s">
        <v>64</v>
      </c>
      <c r="BT1395" t="s">
        <v>4155</v>
      </c>
    </row>
    <row r="1396" spans="68:72">
      <c r="BP1396" t="s">
        <v>4156</v>
      </c>
      <c r="BQ1396" t="s">
        <v>4157</v>
      </c>
      <c r="BR1396" t="s">
        <v>64</v>
      </c>
      <c r="BT1396" t="s">
        <v>4158</v>
      </c>
    </row>
    <row r="1397" spans="68:72">
      <c r="BP1397" t="s">
        <v>4159</v>
      </c>
      <c r="BQ1397" t="s">
        <v>4160</v>
      </c>
      <c r="BR1397" t="s">
        <v>64</v>
      </c>
      <c r="BT1397" t="s">
        <v>4161</v>
      </c>
    </row>
    <row r="1398" spans="68:72">
      <c r="BP1398" t="s">
        <v>4162</v>
      </c>
      <c r="BQ1398" t="s">
        <v>4163</v>
      </c>
      <c r="BR1398" t="s">
        <v>64</v>
      </c>
      <c r="BT1398" t="s">
        <v>4164</v>
      </c>
    </row>
    <row r="1399" spans="68:72">
      <c r="BP1399" t="s">
        <v>4165</v>
      </c>
      <c r="BQ1399" t="s">
        <v>4166</v>
      </c>
      <c r="BR1399" t="s">
        <v>64</v>
      </c>
      <c r="BT1399" t="s">
        <v>4167</v>
      </c>
    </row>
    <row r="1400" spans="68:72">
      <c r="BP1400" t="s">
        <v>4168</v>
      </c>
      <c r="BQ1400" t="s">
        <v>4169</v>
      </c>
      <c r="BR1400" t="s">
        <v>64</v>
      </c>
      <c r="BT1400" t="s">
        <v>4170</v>
      </c>
    </row>
    <row r="1401" spans="68:72">
      <c r="BP1401" t="s">
        <v>4171</v>
      </c>
      <c r="BQ1401" t="s">
        <v>4172</v>
      </c>
      <c r="BR1401" t="s">
        <v>64</v>
      </c>
      <c r="BT1401" t="s">
        <v>4173</v>
      </c>
    </row>
    <row r="1402" spans="68:72">
      <c r="BP1402" t="s">
        <v>4174</v>
      </c>
      <c r="BQ1402" t="s">
        <v>4175</v>
      </c>
      <c r="BR1402" t="s">
        <v>64</v>
      </c>
      <c r="BT1402" t="s">
        <v>4176</v>
      </c>
    </row>
    <row r="1403" spans="68:72">
      <c r="BP1403" t="s">
        <v>4177</v>
      </c>
      <c r="BQ1403" t="s">
        <v>4178</v>
      </c>
      <c r="BR1403" t="s">
        <v>64</v>
      </c>
      <c r="BT1403" t="s">
        <v>4179</v>
      </c>
    </row>
    <row r="1404" spans="68:72">
      <c r="BP1404" t="s">
        <v>4180</v>
      </c>
      <c r="BQ1404" t="s">
        <v>4181</v>
      </c>
      <c r="BR1404" t="s">
        <v>4180</v>
      </c>
      <c r="BT1404" t="s">
        <v>4182</v>
      </c>
    </row>
    <row r="1405" spans="68:72">
      <c r="BP1405" t="s">
        <v>4183</v>
      </c>
      <c r="BQ1405" t="s">
        <v>4181</v>
      </c>
      <c r="BR1405" t="s">
        <v>64</v>
      </c>
      <c r="BT1405" t="s">
        <v>4184</v>
      </c>
    </row>
    <row r="1406" spans="68:72">
      <c r="BP1406" t="s">
        <v>4185</v>
      </c>
      <c r="BQ1406" t="s">
        <v>4186</v>
      </c>
      <c r="BR1406" t="s">
        <v>4185</v>
      </c>
      <c r="BT1406" t="s">
        <v>4187</v>
      </c>
    </row>
    <row r="1407" spans="68:72">
      <c r="BP1407" t="s">
        <v>4188</v>
      </c>
      <c r="BQ1407" t="s">
        <v>4189</v>
      </c>
      <c r="BR1407" t="s">
        <v>4188</v>
      </c>
      <c r="BT1407" t="s">
        <v>4190</v>
      </c>
    </row>
    <row r="1408" spans="68:72">
      <c r="BP1408" t="s">
        <v>4191</v>
      </c>
      <c r="BQ1408" t="s">
        <v>4192</v>
      </c>
      <c r="BR1408" t="s">
        <v>64</v>
      </c>
      <c r="BT1408" t="s">
        <v>4193</v>
      </c>
    </row>
    <row r="1409" spans="68:72">
      <c r="BP1409" t="s">
        <v>4194</v>
      </c>
      <c r="BQ1409" t="s">
        <v>4195</v>
      </c>
      <c r="BR1409" t="s">
        <v>64</v>
      </c>
      <c r="BT1409" t="s">
        <v>4196</v>
      </c>
    </row>
    <row r="1410" spans="68:72">
      <c r="BP1410" t="s">
        <v>4197</v>
      </c>
      <c r="BQ1410" t="s">
        <v>4198</v>
      </c>
      <c r="BR1410" t="s">
        <v>64</v>
      </c>
      <c r="BT1410" t="s">
        <v>4199</v>
      </c>
    </row>
    <row r="1411" spans="68:72">
      <c r="BP1411" t="s">
        <v>4200</v>
      </c>
      <c r="BQ1411" t="s">
        <v>4201</v>
      </c>
      <c r="BR1411" t="s">
        <v>64</v>
      </c>
      <c r="BT1411" t="s">
        <v>4202</v>
      </c>
    </row>
    <row r="1412" spans="68:72">
      <c r="BP1412" t="s">
        <v>4203</v>
      </c>
      <c r="BQ1412" t="s">
        <v>4204</v>
      </c>
      <c r="BR1412" t="s">
        <v>64</v>
      </c>
      <c r="BT1412" t="s">
        <v>4205</v>
      </c>
    </row>
    <row r="1413" spans="68:72">
      <c r="BP1413" t="s">
        <v>4206</v>
      </c>
      <c r="BQ1413" t="s">
        <v>4207</v>
      </c>
      <c r="BR1413" t="s">
        <v>64</v>
      </c>
      <c r="BT1413" t="s">
        <v>4208</v>
      </c>
    </row>
    <row r="1414" spans="68:72">
      <c r="BP1414" t="s">
        <v>4209</v>
      </c>
      <c r="BQ1414" t="s">
        <v>2916</v>
      </c>
      <c r="BR1414" t="s">
        <v>64</v>
      </c>
      <c r="BT1414" t="s">
        <v>4210</v>
      </c>
    </row>
    <row r="1415" spans="68:72">
      <c r="BP1415" t="s">
        <v>4211</v>
      </c>
      <c r="BQ1415" t="s">
        <v>4212</v>
      </c>
      <c r="BR1415" t="s">
        <v>64</v>
      </c>
      <c r="BT1415" t="s">
        <v>4213</v>
      </c>
    </row>
    <row r="1416" spans="68:72">
      <c r="BP1416" t="s">
        <v>4214</v>
      </c>
      <c r="BQ1416" t="s">
        <v>4215</v>
      </c>
      <c r="BR1416" t="s">
        <v>64</v>
      </c>
      <c r="BT1416" t="s">
        <v>4216</v>
      </c>
    </row>
    <row r="1417" spans="68:72">
      <c r="BP1417" t="s">
        <v>4217</v>
      </c>
      <c r="BQ1417" t="s">
        <v>4218</v>
      </c>
      <c r="BR1417" t="s">
        <v>64</v>
      </c>
      <c r="BT1417" t="s">
        <v>4219</v>
      </c>
    </row>
    <row r="1418" spans="68:72">
      <c r="BP1418" t="s">
        <v>4220</v>
      </c>
      <c r="BQ1418" t="s">
        <v>4221</v>
      </c>
      <c r="BR1418" t="s">
        <v>64</v>
      </c>
      <c r="BT1418" t="s">
        <v>4222</v>
      </c>
    </row>
    <row r="1419" spans="68:72">
      <c r="BP1419" t="s">
        <v>4223</v>
      </c>
      <c r="BQ1419" t="s">
        <v>4224</v>
      </c>
      <c r="BR1419" t="s">
        <v>4223</v>
      </c>
      <c r="BT1419" t="s">
        <v>4225</v>
      </c>
    </row>
    <row r="1420" spans="68:72">
      <c r="BP1420" t="s">
        <v>4226</v>
      </c>
      <c r="BQ1420" t="s">
        <v>4227</v>
      </c>
      <c r="BR1420" t="s">
        <v>64</v>
      </c>
      <c r="BT1420" t="s">
        <v>4228</v>
      </c>
    </row>
    <row r="1421" spans="68:72">
      <c r="BP1421" t="s">
        <v>4229</v>
      </c>
      <c r="BQ1421" t="s">
        <v>4230</v>
      </c>
      <c r="BR1421" t="s">
        <v>64</v>
      </c>
      <c r="BT1421" t="s">
        <v>4231</v>
      </c>
    </row>
    <row r="1422" spans="68:72">
      <c r="BP1422" t="s">
        <v>4232</v>
      </c>
      <c r="BQ1422" t="s">
        <v>4233</v>
      </c>
      <c r="BR1422" t="s">
        <v>64</v>
      </c>
      <c r="BT1422" t="s">
        <v>4234</v>
      </c>
    </row>
    <row r="1423" spans="68:72">
      <c r="BP1423" t="s">
        <v>4235</v>
      </c>
      <c r="BQ1423" t="s">
        <v>4236</v>
      </c>
      <c r="BR1423" t="s">
        <v>4235</v>
      </c>
      <c r="BT1423" t="s">
        <v>4237</v>
      </c>
    </row>
    <row r="1424" spans="68:72">
      <c r="BP1424" t="s">
        <v>4238</v>
      </c>
      <c r="BQ1424" t="s">
        <v>4239</v>
      </c>
      <c r="BR1424" t="s">
        <v>64</v>
      </c>
      <c r="BT1424" t="s">
        <v>4240</v>
      </c>
    </row>
    <row r="1425" spans="68:72">
      <c r="BP1425" t="s">
        <v>4241</v>
      </c>
      <c r="BQ1425" t="s">
        <v>4242</v>
      </c>
      <c r="BR1425" t="s">
        <v>64</v>
      </c>
      <c r="BT1425" t="s">
        <v>4243</v>
      </c>
    </row>
    <row r="1426" spans="68:72">
      <c r="BP1426" t="s">
        <v>4244</v>
      </c>
      <c r="BQ1426" t="s">
        <v>4245</v>
      </c>
      <c r="BR1426" t="s">
        <v>64</v>
      </c>
      <c r="BT1426" t="s">
        <v>4246</v>
      </c>
    </row>
    <row r="1427" spans="68:72">
      <c r="BP1427" t="s">
        <v>4247</v>
      </c>
      <c r="BQ1427" t="s">
        <v>4248</v>
      </c>
      <c r="BR1427" t="s">
        <v>4247</v>
      </c>
      <c r="BT1427" t="s">
        <v>4249</v>
      </c>
    </row>
    <row r="1428" spans="68:72">
      <c r="BP1428" t="s">
        <v>4250</v>
      </c>
      <c r="BQ1428" t="s">
        <v>4251</v>
      </c>
      <c r="BR1428" t="s">
        <v>4250</v>
      </c>
      <c r="BT1428" t="s">
        <v>4252</v>
      </c>
    </row>
    <row r="1429" spans="68:72">
      <c r="BP1429" t="s">
        <v>4253</v>
      </c>
      <c r="BQ1429" t="s">
        <v>54</v>
      </c>
      <c r="BR1429" t="s">
        <v>4253</v>
      </c>
      <c r="BT1429" t="s">
        <v>4254</v>
      </c>
    </row>
    <row r="1430" spans="68:72">
      <c r="BP1430" t="s">
        <v>4255</v>
      </c>
      <c r="BQ1430" t="s">
        <v>63</v>
      </c>
      <c r="BR1430" t="s">
        <v>64</v>
      </c>
      <c r="BT1430" t="s">
        <v>4256</v>
      </c>
    </row>
    <row r="1431" spans="68:72">
      <c r="BP1431" t="s">
        <v>4257</v>
      </c>
      <c r="BQ1431" t="s">
        <v>71</v>
      </c>
      <c r="BR1431" t="s">
        <v>4257</v>
      </c>
      <c r="BT1431" t="s">
        <v>4258</v>
      </c>
    </row>
    <row r="1432" spans="68:72">
      <c r="BP1432" t="s">
        <v>4259</v>
      </c>
      <c r="BQ1432" t="s">
        <v>4260</v>
      </c>
      <c r="BR1432" t="s">
        <v>64</v>
      </c>
      <c r="BT1432" t="s">
        <v>4261</v>
      </c>
    </row>
    <row r="1433" spans="68:72">
      <c r="BP1433" t="s">
        <v>4262</v>
      </c>
      <c r="BQ1433" t="s">
        <v>4263</v>
      </c>
      <c r="BR1433" t="s">
        <v>64</v>
      </c>
      <c r="BT1433" t="s">
        <v>4264</v>
      </c>
    </row>
    <row r="1434" spans="68:72">
      <c r="BP1434" t="s">
        <v>4265</v>
      </c>
      <c r="BQ1434" t="s">
        <v>4266</v>
      </c>
      <c r="BR1434" t="s">
        <v>64</v>
      </c>
      <c r="BT1434" t="s">
        <v>4267</v>
      </c>
    </row>
    <row r="1435" spans="68:72">
      <c r="BP1435" t="s">
        <v>4268</v>
      </c>
      <c r="BQ1435" t="s">
        <v>4269</v>
      </c>
      <c r="BR1435" t="s">
        <v>64</v>
      </c>
      <c r="BT1435" t="s">
        <v>4270</v>
      </c>
    </row>
    <row r="1436" spans="68:72">
      <c r="BP1436" t="s">
        <v>4271</v>
      </c>
      <c r="BQ1436" t="s">
        <v>4272</v>
      </c>
      <c r="BR1436" t="s">
        <v>64</v>
      </c>
      <c r="BT1436" t="s">
        <v>4273</v>
      </c>
    </row>
    <row r="1437" spans="68:72">
      <c r="BP1437" t="s">
        <v>4274</v>
      </c>
      <c r="BQ1437" t="s">
        <v>4275</v>
      </c>
      <c r="BR1437" t="s">
        <v>64</v>
      </c>
      <c r="BT1437" t="s">
        <v>4276</v>
      </c>
    </row>
    <row r="1438" spans="68:72">
      <c r="BP1438" t="s">
        <v>4277</v>
      </c>
      <c r="BQ1438" t="s">
        <v>4278</v>
      </c>
      <c r="BR1438" t="s">
        <v>64</v>
      </c>
      <c r="BT1438" t="s">
        <v>4279</v>
      </c>
    </row>
    <row r="1439" spans="68:72">
      <c r="BP1439" t="s">
        <v>4280</v>
      </c>
      <c r="BQ1439" t="s">
        <v>4281</v>
      </c>
      <c r="BR1439" t="s">
        <v>64</v>
      </c>
      <c r="BT1439" t="s">
        <v>4282</v>
      </c>
    </row>
    <row r="1440" spans="68:72">
      <c r="BP1440" t="s">
        <v>4283</v>
      </c>
      <c r="BQ1440" t="s">
        <v>4284</v>
      </c>
      <c r="BR1440" t="s">
        <v>64</v>
      </c>
      <c r="BT1440" t="s">
        <v>4285</v>
      </c>
    </row>
    <row r="1441" spans="68:72">
      <c r="BP1441" t="s">
        <v>4286</v>
      </c>
      <c r="BQ1441" t="s">
        <v>4287</v>
      </c>
      <c r="BR1441" t="s">
        <v>64</v>
      </c>
      <c r="BT1441" t="s">
        <v>4288</v>
      </c>
    </row>
    <row r="1442" spans="68:72">
      <c r="BP1442" t="s">
        <v>4289</v>
      </c>
      <c r="BQ1442" t="s">
        <v>4290</v>
      </c>
      <c r="BR1442" t="s">
        <v>64</v>
      </c>
      <c r="BT1442" t="s">
        <v>4291</v>
      </c>
    </row>
    <row r="1443" spans="68:72">
      <c r="BP1443" t="s">
        <v>4292</v>
      </c>
      <c r="BQ1443" t="s">
        <v>4293</v>
      </c>
      <c r="BR1443" t="s">
        <v>64</v>
      </c>
      <c r="BT1443" t="s">
        <v>4294</v>
      </c>
    </row>
    <row r="1444" spans="68:72">
      <c r="BP1444" t="s">
        <v>4295</v>
      </c>
      <c r="BQ1444" t="s">
        <v>112</v>
      </c>
      <c r="BR1444" t="s">
        <v>4295</v>
      </c>
      <c r="BT1444" t="s">
        <v>4296</v>
      </c>
    </row>
    <row r="1445" spans="68:72">
      <c r="BP1445" t="s">
        <v>4297</v>
      </c>
      <c r="BQ1445" t="s">
        <v>4298</v>
      </c>
      <c r="BR1445" t="s">
        <v>64</v>
      </c>
      <c r="BT1445" t="s">
        <v>4299</v>
      </c>
    </row>
    <row r="1446" spans="68:72">
      <c r="BP1446" t="s">
        <v>4300</v>
      </c>
      <c r="BQ1446" t="s">
        <v>4301</v>
      </c>
      <c r="BR1446" t="s">
        <v>4300</v>
      </c>
      <c r="BT1446" t="s">
        <v>4302</v>
      </c>
    </row>
    <row r="1447" spans="68:72">
      <c r="BP1447" t="s">
        <v>4303</v>
      </c>
      <c r="BQ1447" t="s">
        <v>4304</v>
      </c>
      <c r="BR1447" t="s">
        <v>4303</v>
      </c>
      <c r="BT1447" t="s">
        <v>4305</v>
      </c>
    </row>
    <row r="1448" spans="68:72">
      <c r="BP1448" t="s">
        <v>4306</v>
      </c>
      <c r="BQ1448" t="s">
        <v>4307</v>
      </c>
      <c r="BR1448" t="s">
        <v>4306</v>
      </c>
      <c r="BT1448" t="s">
        <v>4308</v>
      </c>
    </row>
    <row r="1449" spans="68:72">
      <c r="BP1449" t="s">
        <v>4309</v>
      </c>
      <c r="BQ1449" t="s">
        <v>4310</v>
      </c>
      <c r="BR1449" t="s">
        <v>4309</v>
      </c>
      <c r="BT1449" t="s">
        <v>4311</v>
      </c>
    </row>
    <row r="1450" spans="68:72">
      <c r="BP1450" t="s">
        <v>4312</v>
      </c>
      <c r="BQ1450" t="s">
        <v>4313</v>
      </c>
      <c r="BR1450" t="s">
        <v>4312</v>
      </c>
      <c r="BT1450" t="s">
        <v>4314</v>
      </c>
    </row>
    <row r="1451" spans="68:72">
      <c r="BP1451" t="s">
        <v>4315</v>
      </c>
      <c r="BQ1451" t="s">
        <v>4316</v>
      </c>
      <c r="BR1451" t="s">
        <v>4315</v>
      </c>
      <c r="BT1451" t="s">
        <v>4317</v>
      </c>
    </row>
    <row r="1452" spans="68:72">
      <c r="BP1452" t="s">
        <v>4318</v>
      </c>
      <c r="BQ1452" t="s">
        <v>4319</v>
      </c>
      <c r="BR1452" t="s">
        <v>4318</v>
      </c>
      <c r="BT1452" t="s">
        <v>4320</v>
      </c>
    </row>
    <row r="1453" spans="68:72">
      <c r="BP1453" t="s">
        <v>4321</v>
      </c>
      <c r="BQ1453" t="s">
        <v>4322</v>
      </c>
      <c r="BR1453" t="s">
        <v>4321</v>
      </c>
      <c r="BT1453" t="s">
        <v>4323</v>
      </c>
    </row>
    <row r="1454" spans="68:72">
      <c r="BP1454" t="s">
        <v>4324</v>
      </c>
      <c r="BQ1454" t="s">
        <v>4325</v>
      </c>
      <c r="BR1454" t="s">
        <v>64</v>
      </c>
      <c r="BT1454" t="s">
        <v>4326</v>
      </c>
    </row>
    <row r="1455" spans="68:72">
      <c r="BP1455" t="s">
        <v>4327</v>
      </c>
      <c r="BQ1455" t="s">
        <v>4328</v>
      </c>
      <c r="BR1455" t="s">
        <v>4327</v>
      </c>
      <c r="BT1455" t="s">
        <v>4329</v>
      </c>
    </row>
    <row r="1456" spans="68:72">
      <c r="BP1456" t="s">
        <v>4330</v>
      </c>
      <c r="BQ1456" t="s">
        <v>4331</v>
      </c>
      <c r="BR1456" t="s">
        <v>64</v>
      </c>
      <c r="BT1456" t="s">
        <v>4332</v>
      </c>
    </row>
    <row r="1457" spans="68:72">
      <c r="BP1457" t="s">
        <v>4333</v>
      </c>
      <c r="BQ1457" t="s">
        <v>4334</v>
      </c>
      <c r="BR1457" t="s">
        <v>64</v>
      </c>
      <c r="BT1457" t="s">
        <v>4335</v>
      </c>
    </row>
    <row r="1458" spans="68:72">
      <c r="BP1458" t="s">
        <v>4336</v>
      </c>
      <c r="BQ1458" t="s">
        <v>4337</v>
      </c>
      <c r="BR1458" t="s">
        <v>64</v>
      </c>
      <c r="BT1458" t="s">
        <v>4338</v>
      </c>
    </row>
    <row r="1459" spans="68:72">
      <c r="BP1459" t="s">
        <v>4339</v>
      </c>
      <c r="BQ1459" t="s">
        <v>4340</v>
      </c>
      <c r="BR1459" t="s">
        <v>4339</v>
      </c>
      <c r="BT1459" t="s">
        <v>4341</v>
      </c>
    </row>
    <row r="1460" spans="68:72">
      <c r="BP1460" t="s">
        <v>4342</v>
      </c>
      <c r="BQ1460" t="s">
        <v>4343</v>
      </c>
      <c r="BR1460" t="s">
        <v>64</v>
      </c>
      <c r="BT1460" t="s">
        <v>4344</v>
      </c>
    </row>
    <row r="1461" spans="68:72">
      <c r="BP1461" t="s">
        <v>4345</v>
      </c>
      <c r="BQ1461" t="s">
        <v>4346</v>
      </c>
      <c r="BR1461" t="s">
        <v>64</v>
      </c>
      <c r="BT1461" t="s">
        <v>4347</v>
      </c>
    </row>
    <row r="1462" spans="68:72">
      <c r="BP1462" t="s">
        <v>4348</v>
      </c>
      <c r="BQ1462" t="s">
        <v>4349</v>
      </c>
      <c r="BR1462" t="s">
        <v>64</v>
      </c>
      <c r="BT1462" t="s">
        <v>4350</v>
      </c>
    </row>
    <row r="1463" spans="68:72">
      <c r="BP1463" t="s">
        <v>4351</v>
      </c>
      <c r="BQ1463" t="s">
        <v>4352</v>
      </c>
      <c r="BR1463" t="s">
        <v>64</v>
      </c>
      <c r="BT1463" t="s">
        <v>4353</v>
      </c>
    </row>
    <row r="1464" spans="68:72">
      <c r="BP1464" t="s">
        <v>4354</v>
      </c>
      <c r="BQ1464" t="s">
        <v>4355</v>
      </c>
      <c r="BR1464" t="s">
        <v>64</v>
      </c>
      <c r="BT1464" t="s">
        <v>4356</v>
      </c>
    </row>
    <row r="1465" spans="68:72">
      <c r="BP1465" t="s">
        <v>4357</v>
      </c>
      <c r="BQ1465" t="s">
        <v>4358</v>
      </c>
      <c r="BR1465" t="s">
        <v>64</v>
      </c>
      <c r="BT1465" t="s">
        <v>4359</v>
      </c>
    </row>
    <row r="1466" spans="68:72">
      <c r="BP1466" t="s">
        <v>4360</v>
      </c>
      <c r="BQ1466" t="s">
        <v>4361</v>
      </c>
      <c r="BR1466" t="s">
        <v>64</v>
      </c>
      <c r="BT1466" t="s">
        <v>4362</v>
      </c>
    </row>
    <row r="1467" spans="68:72">
      <c r="BP1467" t="s">
        <v>4363</v>
      </c>
      <c r="BQ1467" t="s">
        <v>4364</v>
      </c>
      <c r="BR1467" t="s">
        <v>64</v>
      </c>
      <c r="BT1467" t="s">
        <v>4365</v>
      </c>
    </row>
    <row r="1468" spans="68:72">
      <c r="BP1468" t="s">
        <v>4366</v>
      </c>
      <c r="BQ1468" t="s">
        <v>4367</v>
      </c>
      <c r="BR1468" t="s">
        <v>64</v>
      </c>
      <c r="BT1468" t="s">
        <v>4368</v>
      </c>
    </row>
    <row r="1469" spans="68:72">
      <c r="BP1469" t="s">
        <v>4369</v>
      </c>
      <c r="BQ1469" t="s">
        <v>4370</v>
      </c>
      <c r="BR1469" t="s">
        <v>4369</v>
      </c>
      <c r="BT1469" t="s">
        <v>4371</v>
      </c>
    </row>
    <row r="1470" spans="68:72">
      <c r="BP1470" t="s">
        <v>4372</v>
      </c>
      <c r="BQ1470" t="s">
        <v>4373</v>
      </c>
      <c r="BR1470" t="s">
        <v>64</v>
      </c>
      <c r="BT1470" t="s">
        <v>4374</v>
      </c>
    </row>
    <row r="1471" spans="68:72">
      <c r="BP1471" t="s">
        <v>4375</v>
      </c>
      <c r="BQ1471" t="s">
        <v>4376</v>
      </c>
      <c r="BR1471" t="s">
        <v>64</v>
      </c>
      <c r="BT1471" t="s">
        <v>4377</v>
      </c>
    </row>
    <row r="1472" spans="68:72">
      <c r="BP1472" t="s">
        <v>4378</v>
      </c>
      <c r="BQ1472" t="s">
        <v>4379</v>
      </c>
      <c r="BR1472" t="s">
        <v>4378</v>
      </c>
      <c r="BT1472" t="s">
        <v>4380</v>
      </c>
    </row>
    <row r="1473" spans="68:72">
      <c r="BP1473" t="s">
        <v>4381</v>
      </c>
      <c r="BQ1473" t="s">
        <v>4382</v>
      </c>
      <c r="BR1473" t="s">
        <v>4381</v>
      </c>
      <c r="BT1473" t="s">
        <v>4383</v>
      </c>
    </row>
    <row r="1474" spans="68:72">
      <c r="BP1474" t="s">
        <v>4384</v>
      </c>
      <c r="BQ1474" t="s">
        <v>4385</v>
      </c>
      <c r="BR1474" t="s">
        <v>4384</v>
      </c>
      <c r="BT1474" t="s">
        <v>4386</v>
      </c>
    </row>
    <row r="1475" spans="68:72">
      <c r="BP1475" t="s">
        <v>4387</v>
      </c>
      <c r="BQ1475" t="s">
        <v>4388</v>
      </c>
      <c r="BR1475" t="s">
        <v>4387</v>
      </c>
      <c r="BT1475" t="s">
        <v>4389</v>
      </c>
    </row>
    <row r="1476" spans="68:72">
      <c r="BP1476" t="s">
        <v>4390</v>
      </c>
      <c r="BQ1476" t="s">
        <v>4391</v>
      </c>
      <c r="BR1476" t="s">
        <v>4390</v>
      </c>
      <c r="BT1476" t="s">
        <v>4392</v>
      </c>
    </row>
    <row r="1477" spans="68:72">
      <c r="BP1477" t="s">
        <v>4393</v>
      </c>
      <c r="BQ1477" t="s">
        <v>4394</v>
      </c>
      <c r="BR1477" t="s">
        <v>4393</v>
      </c>
      <c r="BT1477" t="s">
        <v>4395</v>
      </c>
    </row>
    <row r="1478" spans="68:72">
      <c r="BP1478" t="s">
        <v>4396</v>
      </c>
      <c r="BQ1478" t="s">
        <v>4397</v>
      </c>
      <c r="BR1478" t="s">
        <v>4396</v>
      </c>
      <c r="BT1478" t="s">
        <v>4398</v>
      </c>
    </row>
    <row r="1479" spans="68:72">
      <c r="BP1479" t="s">
        <v>4399</v>
      </c>
      <c r="BQ1479" t="s">
        <v>4400</v>
      </c>
      <c r="BR1479" t="s">
        <v>4399</v>
      </c>
      <c r="BT1479" t="s">
        <v>4401</v>
      </c>
    </row>
    <row r="1480" spans="68:72">
      <c r="BP1480" t="s">
        <v>4402</v>
      </c>
      <c r="BQ1480" t="s">
        <v>4403</v>
      </c>
      <c r="BR1480" t="s">
        <v>4402</v>
      </c>
      <c r="BT1480" t="s">
        <v>4404</v>
      </c>
    </row>
    <row r="1481" spans="68:72">
      <c r="BP1481" t="s">
        <v>4405</v>
      </c>
      <c r="BQ1481" t="s">
        <v>4406</v>
      </c>
      <c r="BR1481" t="s">
        <v>4405</v>
      </c>
      <c r="BT1481" t="s">
        <v>4407</v>
      </c>
    </row>
    <row r="1482" spans="68:72">
      <c r="BP1482" t="s">
        <v>4408</v>
      </c>
      <c r="BQ1482" t="s">
        <v>4409</v>
      </c>
      <c r="BR1482" t="s">
        <v>4408</v>
      </c>
      <c r="BT1482" t="s">
        <v>4410</v>
      </c>
    </row>
    <row r="1483" spans="68:72">
      <c r="BP1483" t="s">
        <v>4411</v>
      </c>
      <c r="BQ1483" t="s">
        <v>4412</v>
      </c>
      <c r="BR1483" t="s">
        <v>4411</v>
      </c>
      <c r="BT1483" t="s">
        <v>4413</v>
      </c>
    </row>
    <row r="1484" spans="68:72">
      <c r="BP1484" t="s">
        <v>4414</v>
      </c>
      <c r="BQ1484" t="s">
        <v>4415</v>
      </c>
      <c r="BR1484" t="s">
        <v>4414</v>
      </c>
      <c r="BT1484" t="s">
        <v>4416</v>
      </c>
    </row>
    <row r="1485" spans="68:72">
      <c r="BP1485" t="s">
        <v>4417</v>
      </c>
      <c r="BQ1485" t="s">
        <v>4418</v>
      </c>
      <c r="BR1485" t="s">
        <v>4417</v>
      </c>
      <c r="BT1485" t="s">
        <v>4419</v>
      </c>
    </row>
    <row r="1486" spans="68:72">
      <c r="BP1486" t="s">
        <v>4420</v>
      </c>
      <c r="BQ1486" t="s">
        <v>4421</v>
      </c>
      <c r="BR1486" t="s">
        <v>4420</v>
      </c>
      <c r="BT1486" t="s">
        <v>4422</v>
      </c>
    </row>
    <row r="1487" spans="68:72">
      <c r="BP1487" t="s">
        <v>4423</v>
      </c>
      <c r="BQ1487" t="s">
        <v>4424</v>
      </c>
      <c r="BR1487" t="s">
        <v>4423</v>
      </c>
      <c r="BT1487" t="s">
        <v>4425</v>
      </c>
    </row>
    <row r="1488" spans="68:72">
      <c r="BP1488" t="s">
        <v>4426</v>
      </c>
      <c r="BQ1488" t="s">
        <v>4427</v>
      </c>
      <c r="BR1488" t="s">
        <v>4426</v>
      </c>
      <c r="BT1488" t="s">
        <v>4428</v>
      </c>
    </row>
    <row r="1489" spans="68:72">
      <c r="BP1489" t="s">
        <v>4429</v>
      </c>
      <c r="BQ1489" t="s">
        <v>4430</v>
      </c>
      <c r="BR1489" t="s">
        <v>4429</v>
      </c>
      <c r="BT1489" t="s">
        <v>4431</v>
      </c>
    </row>
    <row r="1490" spans="68:72">
      <c r="BP1490" t="s">
        <v>4432</v>
      </c>
      <c r="BQ1490" t="s">
        <v>4433</v>
      </c>
      <c r="BR1490" t="s">
        <v>4432</v>
      </c>
      <c r="BT1490" t="s">
        <v>4434</v>
      </c>
    </row>
    <row r="1491" spans="68:72">
      <c r="BP1491" t="s">
        <v>4435</v>
      </c>
      <c r="BQ1491" t="s">
        <v>4436</v>
      </c>
      <c r="BR1491" t="s">
        <v>4435</v>
      </c>
      <c r="BT1491" t="s">
        <v>4437</v>
      </c>
    </row>
    <row r="1492" spans="68:72">
      <c r="BP1492" t="s">
        <v>4438</v>
      </c>
      <c r="BQ1492" t="s">
        <v>4439</v>
      </c>
      <c r="BR1492" t="s">
        <v>4438</v>
      </c>
      <c r="BT1492" t="s">
        <v>4440</v>
      </c>
    </row>
    <row r="1493" spans="68:72">
      <c r="BP1493" t="s">
        <v>4441</v>
      </c>
      <c r="BQ1493" t="s">
        <v>4442</v>
      </c>
      <c r="BR1493" t="s">
        <v>4441</v>
      </c>
      <c r="BT1493" t="s">
        <v>4443</v>
      </c>
    </row>
    <row r="1494" spans="68:72">
      <c r="BP1494" t="s">
        <v>4444</v>
      </c>
      <c r="BQ1494" t="s">
        <v>4442</v>
      </c>
      <c r="BR1494" t="s">
        <v>4444</v>
      </c>
      <c r="BT1494" t="s">
        <v>4445</v>
      </c>
    </row>
    <row r="1495" spans="68:72">
      <c r="BP1495" t="s">
        <v>4446</v>
      </c>
      <c r="BQ1495" t="s">
        <v>4447</v>
      </c>
      <c r="BR1495" t="s">
        <v>4446</v>
      </c>
      <c r="BT1495" t="s">
        <v>4448</v>
      </c>
    </row>
    <row r="1496" spans="68:72">
      <c r="BP1496" t="s">
        <v>4449</v>
      </c>
      <c r="BQ1496" t="s">
        <v>4447</v>
      </c>
      <c r="BR1496" t="s">
        <v>4449</v>
      </c>
      <c r="BT1496" t="s">
        <v>4450</v>
      </c>
    </row>
    <row r="1497" spans="68:72">
      <c r="BP1497" t="s">
        <v>4451</v>
      </c>
      <c r="BQ1497" t="s">
        <v>4452</v>
      </c>
      <c r="BR1497" t="s">
        <v>4451</v>
      </c>
      <c r="BT1497" t="s">
        <v>4453</v>
      </c>
    </row>
    <row r="1498" spans="68:72">
      <c r="BP1498" t="s">
        <v>4454</v>
      </c>
      <c r="BQ1498" t="s">
        <v>4455</v>
      </c>
      <c r="BR1498" t="s">
        <v>4454</v>
      </c>
      <c r="BT1498" t="s">
        <v>4456</v>
      </c>
    </row>
    <row r="1499" spans="68:72">
      <c r="BP1499" t="s">
        <v>4457</v>
      </c>
      <c r="BQ1499" t="s">
        <v>54</v>
      </c>
      <c r="BR1499" t="s">
        <v>4457</v>
      </c>
      <c r="BT1499" t="s">
        <v>4458</v>
      </c>
    </row>
    <row r="1500" spans="68:72">
      <c r="BP1500" t="s">
        <v>4459</v>
      </c>
      <c r="BQ1500" t="s">
        <v>63</v>
      </c>
      <c r="BR1500" t="s">
        <v>64</v>
      </c>
      <c r="BT1500" t="s">
        <v>4460</v>
      </c>
    </row>
    <row r="1501" spans="68:72">
      <c r="BP1501" t="s">
        <v>4461</v>
      </c>
      <c r="BQ1501" t="s">
        <v>71</v>
      </c>
      <c r="BR1501" t="s">
        <v>4461</v>
      </c>
      <c r="BT1501" t="s">
        <v>4462</v>
      </c>
    </row>
    <row r="1502" spans="68:72">
      <c r="BP1502" t="s">
        <v>4463</v>
      </c>
      <c r="BQ1502" t="s">
        <v>4464</v>
      </c>
      <c r="BR1502" t="s">
        <v>64</v>
      </c>
      <c r="BT1502" t="s">
        <v>4465</v>
      </c>
    </row>
    <row r="1503" spans="68:72">
      <c r="BP1503" t="s">
        <v>4466</v>
      </c>
      <c r="BQ1503" t="s">
        <v>4467</v>
      </c>
      <c r="BR1503" t="s">
        <v>4466</v>
      </c>
      <c r="BT1503" t="s">
        <v>4468</v>
      </c>
    </row>
    <row r="1504" spans="68:72">
      <c r="BP1504" t="s">
        <v>4469</v>
      </c>
      <c r="BQ1504" t="s">
        <v>4470</v>
      </c>
      <c r="BR1504" t="s">
        <v>64</v>
      </c>
      <c r="BT1504" t="s">
        <v>4471</v>
      </c>
    </row>
    <row r="1505" spans="68:72">
      <c r="BP1505" t="s">
        <v>4472</v>
      </c>
      <c r="BQ1505" t="s">
        <v>4473</v>
      </c>
      <c r="BR1505" t="s">
        <v>64</v>
      </c>
      <c r="BT1505" t="s">
        <v>4474</v>
      </c>
    </row>
    <row r="1506" spans="68:72">
      <c r="BP1506" t="s">
        <v>4475</v>
      </c>
      <c r="BQ1506" t="s">
        <v>4476</v>
      </c>
      <c r="BR1506" t="s">
        <v>64</v>
      </c>
      <c r="BT1506" t="s">
        <v>4477</v>
      </c>
    </row>
    <row r="1507" spans="68:72">
      <c r="BP1507" t="s">
        <v>4478</v>
      </c>
      <c r="BQ1507" t="s">
        <v>112</v>
      </c>
      <c r="BR1507" t="s">
        <v>4478</v>
      </c>
      <c r="BT1507" t="s">
        <v>4479</v>
      </c>
    </row>
    <row r="1508" spans="68:72">
      <c r="BP1508" t="s">
        <v>4480</v>
      </c>
      <c r="BQ1508" t="s">
        <v>4481</v>
      </c>
      <c r="BR1508" t="s">
        <v>64</v>
      </c>
      <c r="BT1508" t="s">
        <v>4482</v>
      </c>
    </row>
    <row r="1509" spans="68:72">
      <c r="BP1509" t="s">
        <v>4483</v>
      </c>
      <c r="BQ1509" t="s">
        <v>4484</v>
      </c>
      <c r="BR1509" t="s">
        <v>4483</v>
      </c>
      <c r="BT1509" t="s">
        <v>4485</v>
      </c>
    </row>
    <row r="1510" spans="68:72">
      <c r="BP1510" t="s">
        <v>4486</v>
      </c>
      <c r="BQ1510" t="s">
        <v>54</v>
      </c>
      <c r="BR1510" t="s">
        <v>4486</v>
      </c>
      <c r="BT1510" t="s">
        <v>4487</v>
      </c>
    </row>
    <row r="1511" spans="68:72">
      <c r="BP1511" t="s">
        <v>4488</v>
      </c>
      <c r="BQ1511" t="s">
        <v>63</v>
      </c>
      <c r="BR1511" t="s">
        <v>64</v>
      </c>
      <c r="BT1511" t="s">
        <v>4489</v>
      </c>
    </row>
    <row r="1512" spans="68:72">
      <c r="BP1512" t="s">
        <v>4490</v>
      </c>
      <c r="BQ1512" t="s">
        <v>71</v>
      </c>
      <c r="BR1512" t="s">
        <v>4490</v>
      </c>
      <c r="BT1512" t="s">
        <v>4491</v>
      </c>
    </row>
    <row r="1513" spans="68:72">
      <c r="BP1513" t="s">
        <v>4492</v>
      </c>
      <c r="BQ1513" t="s">
        <v>4493</v>
      </c>
      <c r="BR1513" t="s">
        <v>64</v>
      </c>
      <c r="BT1513" t="s">
        <v>4494</v>
      </c>
    </row>
    <row r="1514" spans="68:72">
      <c r="BP1514" t="s">
        <v>4495</v>
      </c>
      <c r="BQ1514" t="s">
        <v>112</v>
      </c>
      <c r="BR1514" t="s">
        <v>4495</v>
      </c>
      <c r="BT1514" t="s">
        <v>4496</v>
      </c>
    </row>
    <row r="1515" spans="68:72">
      <c r="BP1515" t="s">
        <v>4497</v>
      </c>
      <c r="BQ1515" t="s">
        <v>4498</v>
      </c>
      <c r="BR1515" t="s">
        <v>64</v>
      </c>
      <c r="BT1515" t="s">
        <v>4499</v>
      </c>
    </row>
    <row r="1516" spans="68:72">
      <c r="BP1516" t="s">
        <v>4500</v>
      </c>
      <c r="BQ1516" t="s">
        <v>4501</v>
      </c>
      <c r="BR1516" t="s">
        <v>4500</v>
      </c>
      <c r="BT1516" t="s">
        <v>4502</v>
      </c>
    </row>
    <row r="1517" spans="68:72">
      <c r="BP1517" t="s">
        <v>4503</v>
      </c>
      <c r="BQ1517" t="s">
        <v>54</v>
      </c>
      <c r="BR1517" t="s">
        <v>4503</v>
      </c>
      <c r="BT1517" t="s">
        <v>4504</v>
      </c>
    </row>
    <row r="1518" spans="68:72">
      <c r="BP1518" t="s">
        <v>4505</v>
      </c>
      <c r="BQ1518" t="s">
        <v>63</v>
      </c>
      <c r="BR1518" t="s">
        <v>64</v>
      </c>
      <c r="BT1518" t="s">
        <v>4506</v>
      </c>
    </row>
    <row r="1519" spans="68:72">
      <c r="BP1519" t="s">
        <v>4507</v>
      </c>
      <c r="BQ1519" t="s">
        <v>71</v>
      </c>
      <c r="BR1519" t="s">
        <v>4507</v>
      </c>
      <c r="BT1519" t="s">
        <v>4508</v>
      </c>
    </row>
    <row r="1520" spans="68:72">
      <c r="BP1520" t="s">
        <v>4509</v>
      </c>
      <c r="BQ1520" t="s">
        <v>4510</v>
      </c>
      <c r="BR1520" t="s">
        <v>64</v>
      </c>
      <c r="BT1520" t="s">
        <v>4511</v>
      </c>
    </row>
    <row r="1521" spans="68:72">
      <c r="BP1521" t="s">
        <v>4512</v>
      </c>
      <c r="BQ1521" t="s">
        <v>4513</v>
      </c>
      <c r="BR1521" t="s">
        <v>64</v>
      </c>
      <c r="BT1521" t="s">
        <v>4514</v>
      </c>
    </row>
    <row r="1522" spans="68:72">
      <c r="BP1522" t="s">
        <v>4515</v>
      </c>
      <c r="BQ1522" t="s">
        <v>112</v>
      </c>
      <c r="BR1522" t="s">
        <v>4515</v>
      </c>
      <c r="BT1522" t="s">
        <v>4516</v>
      </c>
    </row>
    <row r="1523" spans="68:72">
      <c r="BP1523" t="s">
        <v>4517</v>
      </c>
      <c r="BQ1523" t="s">
        <v>4518</v>
      </c>
      <c r="BR1523" t="s">
        <v>64</v>
      </c>
      <c r="BT1523" t="s">
        <v>4519</v>
      </c>
    </row>
    <row r="1524" spans="68:72">
      <c r="BP1524" t="s">
        <v>4520</v>
      </c>
      <c r="BQ1524" t="s">
        <v>4521</v>
      </c>
      <c r="BR1524" t="s">
        <v>4520</v>
      </c>
      <c r="BT1524" t="s">
        <v>4522</v>
      </c>
    </row>
    <row r="1525" spans="68:72">
      <c r="BP1525" t="s">
        <v>4523</v>
      </c>
      <c r="BQ1525" t="s">
        <v>54</v>
      </c>
      <c r="BR1525" t="s">
        <v>4523</v>
      </c>
      <c r="BT1525" t="s">
        <v>4524</v>
      </c>
    </row>
    <row r="1526" spans="68:72">
      <c r="BP1526" t="s">
        <v>4525</v>
      </c>
      <c r="BQ1526" t="s">
        <v>63</v>
      </c>
      <c r="BR1526" t="s">
        <v>64</v>
      </c>
      <c r="BT1526" t="s">
        <v>4526</v>
      </c>
    </row>
    <row r="1527" spans="68:72">
      <c r="BP1527" t="s">
        <v>4527</v>
      </c>
      <c r="BQ1527" t="s">
        <v>71</v>
      </c>
      <c r="BR1527" t="s">
        <v>4527</v>
      </c>
      <c r="BT1527" t="s">
        <v>4528</v>
      </c>
    </row>
    <row r="1528" spans="68:72">
      <c r="BP1528" t="s">
        <v>4529</v>
      </c>
      <c r="BQ1528" t="s">
        <v>4530</v>
      </c>
      <c r="BR1528" t="s">
        <v>64</v>
      </c>
      <c r="BT1528" t="s">
        <v>4531</v>
      </c>
    </row>
    <row r="1529" spans="68:72">
      <c r="BP1529" t="s">
        <v>4532</v>
      </c>
      <c r="BQ1529" t="s">
        <v>4533</v>
      </c>
      <c r="BR1529" t="s">
        <v>64</v>
      </c>
      <c r="BT1529" t="s">
        <v>4534</v>
      </c>
    </row>
    <row r="1530" spans="68:72">
      <c r="BP1530" t="s">
        <v>4535</v>
      </c>
      <c r="BQ1530" t="s">
        <v>4536</v>
      </c>
      <c r="BR1530" t="s">
        <v>64</v>
      </c>
      <c r="BT1530" t="s">
        <v>4537</v>
      </c>
    </row>
    <row r="1531" spans="68:72">
      <c r="BP1531" t="s">
        <v>4538</v>
      </c>
      <c r="BQ1531" t="s">
        <v>4539</v>
      </c>
      <c r="BR1531" t="s">
        <v>64</v>
      </c>
      <c r="BT1531" t="s">
        <v>4540</v>
      </c>
    </row>
    <row r="1532" spans="68:72">
      <c r="BP1532" t="s">
        <v>4541</v>
      </c>
      <c r="BQ1532" t="s">
        <v>4542</v>
      </c>
      <c r="BR1532" t="s">
        <v>64</v>
      </c>
      <c r="BT1532" t="s">
        <v>4543</v>
      </c>
    </row>
    <row r="1533" spans="68:72">
      <c r="BP1533" t="s">
        <v>4544</v>
      </c>
      <c r="BQ1533" t="s">
        <v>4545</v>
      </c>
      <c r="BR1533" t="s">
        <v>64</v>
      </c>
      <c r="BT1533" t="s">
        <v>4546</v>
      </c>
    </row>
    <row r="1534" spans="68:72">
      <c r="BP1534" t="s">
        <v>4547</v>
      </c>
      <c r="BQ1534" t="s">
        <v>4548</v>
      </c>
      <c r="BR1534" t="s">
        <v>64</v>
      </c>
      <c r="BT1534" t="s">
        <v>4549</v>
      </c>
    </row>
    <row r="1535" spans="68:72">
      <c r="BP1535" t="s">
        <v>4550</v>
      </c>
      <c r="BQ1535" t="s">
        <v>4551</v>
      </c>
      <c r="BR1535" t="s">
        <v>64</v>
      </c>
      <c r="BT1535" t="s">
        <v>4552</v>
      </c>
    </row>
    <row r="1536" spans="68:72">
      <c r="BP1536" t="s">
        <v>4553</v>
      </c>
      <c r="BQ1536" t="s">
        <v>4554</v>
      </c>
      <c r="BR1536" t="s">
        <v>64</v>
      </c>
      <c r="BT1536" t="s">
        <v>4555</v>
      </c>
    </row>
    <row r="1537" spans="68:72">
      <c r="BP1537" t="s">
        <v>4556</v>
      </c>
      <c r="BQ1537" t="s">
        <v>4557</v>
      </c>
      <c r="BR1537" t="s">
        <v>4556</v>
      </c>
      <c r="BT1537" t="s">
        <v>4558</v>
      </c>
    </row>
    <row r="1538" spans="68:72">
      <c r="BP1538" t="s">
        <v>4559</v>
      </c>
      <c r="BQ1538" t="s">
        <v>4560</v>
      </c>
      <c r="BR1538" t="s">
        <v>64</v>
      </c>
      <c r="BT1538" t="s">
        <v>4561</v>
      </c>
    </row>
    <row r="1539" spans="68:72">
      <c r="BP1539" t="s">
        <v>4562</v>
      </c>
      <c r="BQ1539" t="s">
        <v>4563</v>
      </c>
      <c r="BR1539" t="s">
        <v>64</v>
      </c>
      <c r="BT1539" t="s">
        <v>4564</v>
      </c>
    </row>
    <row r="1540" spans="68:72">
      <c r="BP1540" t="s">
        <v>4565</v>
      </c>
      <c r="BQ1540" t="s">
        <v>4566</v>
      </c>
      <c r="BR1540" t="s">
        <v>64</v>
      </c>
      <c r="BT1540" t="s">
        <v>4567</v>
      </c>
    </row>
    <row r="1541" spans="68:72">
      <c r="BP1541" t="s">
        <v>4568</v>
      </c>
      <c r="BQ1541" t="s">
        <v>4569</v>
      </c>
      <c r="BR1541" t="s">
        <v>4568</v>
      </c>
      <c r="BT1541" t="s">
        <v>4570</v>
      </c>
    </row>
    <row r="1542" spans="68:72">
      <c r="BP1542" t="s">
        <v>4571</v>
      </c>
      <c r="BQ1542" t="s">
        <v>4572</v>
      </c>
      <c r="BR1542" t="s">
        <v>64</v>
      </c>
      <c r="BT1542" t="s">
        <v>4573</v>
      </c>
    </row>
    <row r="1543" spans="68:72">
      <c r="BP1543" t="s">
        <v>4574</v>
      </c>
      <c r="BQ1543" t="s">
        <v>4575</v>
      </c>
      <c r="BR1543" t="s">
        <v>64</v>
      </c>
      <c r="BT1543" t="s">
        <v>4576</v>
      </c>
    </row>
    <row r="1544" spans="68:72">
      <c r="BP1544" t="s">
        <v>4577</v>
      </c>
      <c r="BQ1544" t="s">
        <v>4578</v>
      </c>
      <c r="BR1544" t="s">
        <v>64</v>
      </c>
      <c r="BT1544" t="s">
        <v>4579</v>
      </c>
    </row>
    <row r="1545" spans="68:72">
      <c r="BP1545" t="s">
        <v>4580</v>
      </c>
      <c r="BQ1545" t="s">
        <v>4581</v>
      </c>
      <c r="BR1545" t="s">
        <v>4580</v>
      </c>
      <c r="BT1545" t="s">
        <v>4582</v>
      </c>
    </row>
    <row r="1546" spans="68:72">
      <c r="BP1546" t="s">
        <v>4583</v>
      </c>
      <c r="BQ1546" t="s">
        <v>4581</v>
      </c>
      <c r="BR1546" t="s">
        <v>64</v>
      </c>
      <c r="BT1546" t="s">
        <v>4584</v>
      </c>
    </row>
    <row r="1547" spans="68:72">
      <c r="BP1547" t="s">
        <v>4585</v>
      </c>
      <c r="BQ1547" t="s">
        <v>4586</v>
      </c>
      <c r="BR1547" t="s">
        <v>4585</v>
      </c>
      <c r="BT1547" t="s">
        <v>4587</v>
      </c>
    </row>
    <row r="1548" spans="68:72">
      <c r="BP1548" t="s">
        <v>4588</v>
      </c>
      <c r="BQ1548" t="s">
        <v>1036</v>
      </c>
      <c r="BR1548" t="s">
        <v>4588</v>
      </c>
      <c r="BT1548" t="s">
        <v>4589</v>
      </c>
    </row>
    <row r="1549" spans="68:72">
      <c r="BP1549" t="s">
        <v>4590</v>
      </c>
      <c r="BQ1549" t="s">
        <v>4591</v>
      </c>
      <c r="BR1549" t="s">
        <v>4590</v>
      </c>
      <c r="BT1549" t="s">
        <v>4592</v>
      </c>
    </row>
    <row r="1550" spans="68:72">
      <c r="BP1550" t="s">
        <v>4593</v>
      </c>
      <c r="BQ1550" t="s">
        <v>4591</v>
      </c>
      <c r="BR1550" t="s">
        <v>4593</v>
      </c>
      <c r="BT1550" t="s">
        <v>4594</v>
      </c>
    </row>
    <row r="1551" spans="68:72">
      <c r="BP1551" t="s">
        <v>4595</v>
      </c>
      <c r="BQ1551" t="s">
        <v>4596</v>
      </c>
      <c r="BR1551" t="s">
        <v>4595</v>
      </c>
      <c r="BT1551" t="s">
        <v>4597</v>
      </c>
    </row>
    <row r="1552" spans="68:72">
      <c r="BP1552" t="s">
        <v>4598</v>
      </c>
      <c r="BQ1552" t="s">
        <v>4599</v>
      </c>
      <c r="BR1552" t="s">
        <v>64</v>
      </c>
      <c r="BT1552" t="s">
        <v>4600</v>
      </c>
    </row>
    <row r="1553" spans="68:72">
      <c r="BP1553" t="s">
        <v>4601</v>
      </c>
      <c r="BQ1553" t="s">
        <v>4602</v>
      </c>
      <c r="BR1553" t="s">
        <v>64</v>
      </c>
      <c r="BT1553" t="s">
        <v>4603</v>
      </c>
    </row>
    <row r="1554" spans="68:72">
      <c r="BP1554" t="s">
        <v>4604</v>
      </c>
      <c r="BQ1554" t="s">
        <v>4605</v>
      </c>
      <c r="BR1554" t="s">
        <v>64</v>
      </c>
      <c r="BT1554" t="s">
        <v>4606</v>
      </c>
    </row>
    <row r="1555" spans="68:72">
      <c r="BP1555" t="s">
        <v>4607</v>
      </c>
      <c r="BQ1555" t="s">
        <v>4608</v>
      </c>
      <c r="BR1555" t="s">
        <v>4607</v>
      </c>
      <c r="BT1555" t="s">
        <v>4609</v>
      </c>
    </row>
    <row r="1556" spans="68:72">
      <c r="BP1556" t="s">
        <v>4610</v>
      </c>
      <c r="BQ1556" t="s">
        <v>4611</v>
      </c>
      <c r="BR1556" t="s">
        <v>4610</v>
      </c>
      <c r="BT1556" t="s">
        <v>4612</v>
      </c>
    </row>
    <row r="1557" spans="68:72">
      <c r="BP1557" t="s">
        <v>4613</v>
      </c>
      <c r="BQ1557" t="s">
        <v>4614</v>
      </c>
      <c r="BR1557" t="s">
        <v>4613</v>
      </c>
      <c r="BT1557" t="s">
        <v>4615</v>
      </c>
    </row>
    <row r="1558" spans="68:72">
      <c r="BP1558" t="s">
        <v>4616</v>
      </c>
      <c r="BQ1558" t="s">
        <v>4617</v>
      </c>
      <c r="BR1558" t="s">
        <v>4616</v>
      </c>
      <c r="BT1558" t="s">
        <v>4618</v>
      </c>
    </row>
    <row r="1559" spans="68:72">
      <c r="BP1559" t="s">
        <v>4619</v>
      </c>
      <c r="BQ1559" t="s">
        <v>4620</v>
      </c>
      <c r="BR1559" t="s">
        <v>4619</v>
      </c>
      <c r="BT1559" t="s">
        <v>4621</v>
      </c>
    </row>
    <row r="1560" spans="68:72">
      <c r="BP1560" t="s">
        <v>4622</v>
      </c>
      <c r="BQ1560" t="s">
        <v>4623</v>
      </c>
      <c r="BR1560" t="s">
        <v>4622</v>
      </c>
      <c r="BT1560" t="s">
        <v>4624</v>
      </c>
    </row>
    <row r="1561" spans="68:72">
      <c r="BP1561" t="s">
        <v>4625</v>
      </c>
      <c r="BQ1561" t="s">
        <v>4626</v>
      </c>
      <c r="BR1561" t="s">
        <v>4625</v>
      </c>
      <c r="BT1561" t="s">
        <v>4627</v>
      </c>
    </row>
    <row r="1562" spans="68:72">
      <c r="BP1562" t="s">
        <v>4628</v>
      </c>
      <c r="BQ1562" t="s">
        <v>4629</v>
      </c>
      <c r="BR1562" t="s">
        <v>4628</v>
      </c>
      <c r="BT1562" t="s">
        <v>4630</v>
      </c>
    </row>
    <row r="1563" spans="68:72">
      <c r="BP1563" t="s">
        <v>4631</v>
      </c>
      <c r="BQ1563" t="s">
        <v>4632</v>
      </c>
      <c r="BR1563" t="s">
        <v>4631</v>
      </c>
      <c r="BT1563" t="s">
        <v>4633</v>
      </c>
    </row>
    <row r="1564" spans="68:72">
      <c r="BP1564" t="s">
        <v>4634</v>
      </c>
      <c r="BQ1564" t="s">
        <v>4635</v>
      </c>
      <c r="BR1564" t="s">
        <v>4634</v>
      </c>
      <c r="BT1564" t="s">
        <v>4636</v>
      </c>
    </row>
    <row r="1565" spans="68:72">
      <c r="BP1565" t="s">
        <v>4637</v>
      </c>
      <c r="BQ1565" t="s">
        <v>4638</v>
      </c>
      <c r="BR1565" t="s">
        <v>4637</v>
      </c>
      <c r="BT1565" t="s">
        <v>4639</v>
      </c>
    </row>
    <row r="1566" spans="68:72">
      <c r="BP1566" t="s">
        <v>4640</v>
      </c>
      <c r="BQ1566" t="s">
        <v>4641</v>
      </c>
      <c r="BR1566" t="s">
        <v>4640</v>
      </c>
      <c r="BT1566" t="s">
        <v>4642</v>
      </c>
    </row>
    <row r="1567" spans="68:72">
      <c r="BP1567" t="s">
        <v>4643</v>
      </c>
      <c r="BQ1567" t="s">
        <v>4644</v>
      </c>
      <c r="BR1567" t="s">
        <v>64</v>
      </c>
      <c r="BT1567" t="s">
        <v>4645</v>
      </c>
    </row>
    <row r="1568" spans="68:72">
      <c r="BP1568" t="s">
        <v>4646</v>
      </c>
      <c r="BQ1568" t="s">
        <v>4647</v>
      </c>
      <c r="BR1568" t="s">
        <v>64</v>
      </c>
      <c r="BT1568" t="s">
        <v>4648</v>
      </c>
    </row>
    <row r="1569" spans="68:72">
      <c r="BP1569" t="s">
        <v>4649</v>
      </c>
      <c r="BQ1569" t="s">
        <v>4650</v>
      </c>
      <c r="BR1569" t="s">
        <v>64</v>
      </c>
      <c r="BT1569" t="s">
        <v>4651</v>
      </c>
    </row>
    <row r="1570" spans="68:72">
      <c r="BP1570" t="s">
        <v>4652</v>
      </c>
      <c r="BQ1570" t="s">
        <v>4653</v>
      </c>
      <c r="BR1570" t="s">
        <v>64</v>
      </c>
      <c r="BT1570" t="s">
        <v>4654</v>
      </c>
    </row>
    <row r="1571" spans="68:72">
      <c r="BP1571" t="s">
        <v>4655</v>
      </c>
      <c r="BQ1571" t="s">
        <v>4656</v>
      </c>
      <c r="BR1571" t="s">
        <v>64</v>
      </c>
      <c r="BT1571" t="s">
        <v>4657</v>
      </c>
    </row>
    <row r="1572" spans="68:72">
      <c r="BP1572" t="s">
        <v>4658</v>
      </c>
      <c r="BQ1572" t="s">
        <v>4659</v>
      </c>
      <c r="BR1572" t="s">
        <v>64</v>
      </c>
      <c r="BT1572" t="s">
        <v>4660</v>
      </c>
    </row>
    <row r="1573" spans="68:72">
      <c r="BP1573" t="s">
        <v>4661</v>
      </c>
      <c r="BQ1573" t="s">
        <v>4662</v>
      </c>
      <c r="BR1573" t="s">
        <v>64</v>
      </c>
      <c r="BT1573" t="s">
        <v>4663</v>
      </c>
    </row>
    <row r="1574" spans="68:72">
      <c r="BP1574" t="s">
        <v>4664</v>
      </c>
      <c r="BQ1574" t="s">
        <v>4665</v>
      </c>
      <c r="BR1574" t="s">
        <v>64</v>
      </c>
      <c r="BT1574" t="s">
        <v>4666</v>
      </c>
    </row>
    <row r="1575" spans="68:72">
      <c r="BP1575" t="s">
        <v>4667</v>
      </c>
      <c r="BQ1575" t="s">
        <v>4668</v>
      </c>
      <c r="BR1575" t="s">
        <v>64</v>
      </c>
      <c r="BT1575" t="s">
        <v>4669</v>
      </c>
    </row>
    <row r="1576" spans="68:72">
      <c r="BP1576" t="s">
        <v>4670</v>
      </c>
      <c r="BQ1576" t="s">
        <v>4671</v>
      </c>
      <c r="BR1576" t="s">
        <v>64</v>
      </c>
      <c r="BT1576" t="s">
        <v>4672</v>
      </c>
    </row>
    <row r="1577" spans="68:72">
      <c r="BP1577" t="s">
        <v>4673</v>
      </c>
      <c r="BQ1577" t="s">
        <v>4674</v>
      </c>
      <c r="BR1577" t="s">
        <v>64</v>
      </c>
      <c r="BT1577" t="s">
        <v>4675</v>
      </c>
    </row>
    <row r="1578" spans="68:72">
      <c r="BP1578" t="s">
        <v>4676</v>
      </c>
      <c r="BQ1578" t="s">
        <v>1036</v>
      </c>
      <c r="BR1578" t="s">
        <v>4676</v>
      </c>
      <c r="BT1578" t="s">
        <v>4677</v>
      </c>
    </row>
    <row r="1579" spans="68:72">
      <c r="BP1579" t="s">
        <v>4678</v>
      </c>
      <c r="BQ1579" t="s">
        <v>1036</v>
      </c>
      <c r="BR1579" t="s">
        <v>4678</v>
      </c>
      <c r="BT1579" t="s">
        <v>4679</v>
      </c>
    </row>
    <row r="1580" spans="68:72">
      <c r="BP1580" t="s">
        <v>4680</v>
      </c>
      <c r="BQ1580" t="s">
        <v>4681</v>
      </c>
      <c r="BR1580" t="s">
        <v>4680</v>
      </c>
      <c r="BT1580" t="s">
        <v>4682</v>
      </c>
    </row>
    <row r="1581" spans="68:72">
      <c r="BP1581" t="s">
        <v>4683</v>
      </c>
      <c r="BQ1581" t="s">
        <v>4684</v>
      </c>
      <c r="BR1581" t="s">
        <v>4683</v>
      </c>
      <c r="BT1581" t="s">
        <v>4685</v>
      </c>
    </row>
    <row r="1582" spans="68:72">
      <c r="BP1582" t="s">
        <v>4686</v>
      </c>
      <c r="BQ1582" t="s">
        <v>4687</v>
      </c>
      <c r="BR1582" t="s">
        <v>4686</v>
      </c>
      <c r="BT1582" t="s">
        <v>4688</v>
      </c>
    </row>
    <row r="1583" spans="68:72">
      <c r="BP1583" t="s">
        <v>4689</v>
      </c>
      <c r="BQ1583" t="s">
        <v>4690</v>
      </c>
      <c r="BR1583" t="s">
        <v>4689</v>
      </c>
      <c r="BT1583" t="s">
        <v>4691</v>
      </c>
    </row>
    <row r="1584" spans="68:72">
      <c r="BP1584" t="s">
        <v>4692</v>
      </c>
      <c r="BQ1584" t="s">
        <v>4693</v>
      </c>
      <c r="BR1584" t="s">
        <v>4692</v>
      </c>
      <c r="BT1584" t="s">
        <v>4694</v>
      </c>
    </row>
    <row r="1585" spans="68:72">
      <c r="BP1585" t="s">
        <v>4695</v>
      </c>
      <c r="BQ1585" t="s">
        <v>4696</v>
      </c>
      <c r="BR1585" t="s">
        <v>4695</v>
      </c>
      <c r="BT1585" t="s">
        <v>4697</v>
      </c>
    </row>
    <row r="1586" spans="68:72">
      <c r="BP1586" t="s">
        <v>4698</v>
      </c>
      <c r="BQ1586" t="s">
        <v>4699</v>
      </c>
      <c r="BR1586" t="s">
        <v>4698</v>
      </c>
      <c r="BT1586" t="s">
        <v>4700</v>
      </c>
    </row>
    <row r="1587" spans="68:72">
      <c r="BP1587" t="s">
        <v>4701</v>
      </c>
      <c r="BQ1587" t="s">
        <v>4702</v>
      </c>
      <c r="BR1587" t="s">
        <v>4701</v>
      </c>
      <c r="BT1587" t="s">
        <v>4703</v>
      </c>
    </row>
    <row r="1588" spans="68:72">
      <c r="BP1588" t="s">
        <v>4704</v>
      </c>
      <c r="BQ1588" t="s">
        <v>4705</v>
      </c>
      <c r="BR1588" t="s">
        <v>4704</v>
      </c>
      <c r="BT1588" t="s">
        <v>4706</v>
      </c>
    </row>
    <row r="1589" spans="68:72">
      <c r="BP1589" t="s">
        <v>4707</v>
      </c>
      <c r="BQ1589" t="s">
        <v>4708</v>
      </c>
      <c r="BR1589" t="s">
        <v>4707</v>
      </c>
      <c r="BT1589" t="s">
        <v>4709</v>
      </c>
    </row>
    <row r="1590" spans="68:72">
      <c r="BP1590" t="s">
        <v>4710</v>
      </c>
      <c r="BQ1590" t="s">
        <v>4711</v>
      </c>
      <c r="BR1590" t="s">
        <v>4710</v>
      </c>
      <c r="BT1590" t="s">
        <v>4712</v>
      </c>
    </row>
    <row r="1591" spans="68:72">
      <c r="BP1591" t="s">
        <v>4713</v>
      </c>
      <c r="BQ1591" t="s">
        <v>4714</v>
      </c>
      <c r="BR1591" t="s">
        <v>4713</v>
      </c>
      <c r="BT1591" t="s">
        <v>4715</v>
      </c>
    </row>
    <row r="1592" spans="68:72">
      <c r="BP1592" t="s">
        <v>4716</v>
      </c>
      <c r="BQ1592" t="s">
        <v>4717</v>
      </c>
      <c r="BR1592" t="s">
        <v>4716</v>
      </c>
      <c r="BT1592" t="s">
        <v>4718</v>
      </c>
    </row>
    <row r="1593" spans="68:72">
      <c r="BP1593" t="s">
        <v>4719</v>
      </c>
      <c r="BQ1593" t="s">
        <v>4720</v>
      </c>
      <c r="BR1593" t="s">
        <v>4719</v>
      </c>
      <c r="BT1593" t="s">
        <v>4721</v>
      </c>
    </row>
    <row r="1594" spans="68:72">
      <c r="BP1594" t="s">
        <v>4722</v>
      </c>
      <c r="BQ1594" t="s">
        <v>4723</v>
      </c>
      <c r="BR1594" t="s">
        <v>4722</v>
      </c>
      <c r="BT1594" t="s">
        <v>4724</v>
      </c>
    </row>
    <row r="1595" spans="68:72">
      <c r="BP1595" t="s">
        <v>4725</v>
      </c>
      <c r="BQ1595" t="s">
        <v>4726</v>
      </c>
      <c r="BR1595" t="s">
        <v>4725</v>
      </c>
      <c r="BT1595" t="s">
        <v>4727</v>
      </c>
    </row>
    <row r="1596" spans="68:72">
      <c r="BP1596" t="s">
        <v>4728</v>
      </c>
      <c r="BQ1596" t="s">
        <v>4729</v>
      </c>
      <c r="BR1596" t="s">
        <v>4728</v>
      </c>
      <c r="BT1596" t="s">
        <v>4730</v>
      </c>
    </row>
    <row r="1597" spans="68:72">
      <c r="BP1597" t="s">
        <v>4731</v>
      </c>
      <c r="BQ1597" t="s">
        <v>4732</v>
      </c>
      <c r="BR1597" t="s">
        <v>4731</v>
      </c>
      <c r="BT1597" t="s">
        <v>4733</v>
      </c>
    </row>
    <row r="1598" spans="68:72">
      <c r="BP1598" t="s">
        <v>4734</v>
      </c>
      <c r="BQ1598" t="s">
        <v>4735</v>
      </c>
      <c r="BR1598" t="s">
        <v>4734</v>
      </c>
      <c r="BT1598" t="s">
        <v>4736</v>
      </c>
    </row>
    <row r="1599" spans="68:72">
      <c r="BP1599" t="s">
        <v>4737</v>
      </c>
      <c r="BQ1599" t="s">
        <v>4738</v>
      </c>
      <c r="BR1599" t="s">
        <v>4737</v>
      </c>
      <c r="BT1599" t="s">
        <v>4739</v>
      </c>
    </row>
    <row r="1600" spans="68:72">
      <c r="BP1600" t="s">
        <v>4740</v>
      </c>
      <c r="BQ1600" t="s">
        <v>4741</v>
      </c>
      <c r="BR1600" t="s">
        <v>4740</v>
      </c>
      <c r="BT1600" t="s">
        <v>4742</v>
      </c>
    </row>
    <row r="1601" spans="68:72">
      <c r="BP1601" t="s">
        <v>4743</v>
      </c>
      <c r="BQ1601" t="s">
        <v>4744</v>
      </c>
      <c r="BR1601" t="s">
        <v>4743</v>
      </c>
      <c r="BT1601" t="s">
        <v>4745</v>
      </c>
    </row>
    <row r="1602" spans="68:72">
      <c r="BP1602" t="s">
        <v>4746</v>
      </c>
      <c r="BQ1602" t="s">
        <v>4747</v>
      </c>
      <c r="BR1602" t="s">
        <v>4746</v>
      </c>
      <c r="BT1602" t="s">
        <v>4748</v>
      </c>
    </row>
    <row r="1603" spans="68:72">
      <c r="BP1603" t="s">
        <v>4749</v>
      </c>
      <c r="BQ1603" t="s">
        <v>4750</v>
      </c>
      <c r="BR1603" t="s">
        <v>4749</v>
      </c>
      <c r="BT1603" t="s">
        <v>4751</v>
      </c>
    </row>
    <row r="1604" spans="68:72">
      <c r="BP1604" t="s">
        <v>4752</v>
      </c>
      <c r="BQ1604" t="s">
        <v>4753</v>
      </c>
      <c r="BR1604" t="s">
        <v>4752</v>
      </c>
      <c r="BT1604" t="s">
        <v>4754</v>
      </c>
    </row>
    <row r="1605" spans="68:72">
      <c r="BP1605" t="s">
        <v>4755</v>
      </c>
      <c r="BQ1605" t="s">
        <v>4756</v>
      </c>
      <c r="BR1605" t="s">
        <v>4755</v>
      </c>
      <c r="BT1605" t="s">
        <v>4757</v>
      </c>
    </row>
    <row r="1606" spans="68:72">
      <c r="BP1606" t="s">
        <v>4758</v>
      </c>
      <c r="BQ1606" t="s">
        <v>4759</v>
      </c>
      <c r="BR1606" t="s">
        <v>4758</v>
      </c>
      <c r="BT1606" t="s">
        <v>4760</v>
      </c>
    </row>
    <row r="1607" spans="68:72">
      <c r="BP1607" t="s">
        <v>4761</v>
      </c>
      <c r="BQ1607" t="s">
        <v>4762</v>
      </c>
      <c r="BR1607" t="s">
        <v>4761</v>
      </c>
      <c r="BT1607" t="s">
        <v>4763</v>
      </c>
    </row>
    <row r="1608" spans="68:72">
      <c r="BP1608" t="s">
        <v>4764</v>
      </c>
      <c r="BQ1608" t="s">
        <v>4765</v>
      </c>
      <c r="BR1608" t="s">
        <v>4764</v>
      </c>
      <c r="BT1608" t="s">
        <v>4766</v>
      </c>
    </row>
    <row r="1609" spans="68:72">
      <c r="BP1609" t="s">
        <v>4767</v>
      </c>
      <c r="BQ1609" t="s">
        <v>4768</v>
      </c>
      <c r="BR1609" t="s">
        <v>4767</v>
      </c>
      <c r="BT1609" t="s">
        <v>4769</v>
      </c>
    </row>
    <row r="1610" spans="68:72">
      <c r="BP1610" t="s">
        <v>4770</v>
      </c>
      <c r="BQ1610" t="s">
        <v>4771</v>
      </c>
      <c r="BR1610" t="s">
        <v>4770</v>
      </c>
      <c r="BT1610" t="s">
        <v>4772</v>
      </c>
    </row>
    <row r="1611" spans="68:72">
      <c r="BP1611" t="s">
        <v>4773</v>
      </c>
      <c r="BQ1611" t="s">
        <v>4774</v>
      </c>
      <c r="BR1611" t="s">
        <v>4773</v>
      </c>
      <c r="BT1611" t="s">
        <v>4775</v>
      </c>
    </row>
    <row r="1612" spans="68:72">
      <c r="BP1612" t="s">
        <v>4776</v>
      </c>
      <c r="BQ1612" t="s">
        <v>4777</v>
      </c>
      <c r="BR1612" t="s">
        <v>4776</v>
      </c>
      <c r="BT1612" t="s">
        <v>4778</v>
      </c>
    </row>
    <row r="1613" spans="68:72">
      <c r="BP1613" t="s">
        <v>4779</v>
      </c>
      <c r="BQ1613" t="s">
        <v>4780</v>
      </c>
      <c r="BR1613" t="s">
        <v>4779</v>
      </c>
      <c r="BT1613" t="s">
        <v>4781</v>
      </c>
    </row>
    <row r="1614" spans="68:72">
      <c r="BP1614" t="s">
        <v>4782</v>
      </c>
      <c r="BQ1614" t="s">
        <v>4783</v>
      </c>
      <c r="BR1614" t="s">
        <v>4782</v>
      </c>
      <c r="BT1614" t="s">
        <v>4784</v>
      </c>
    </row>
    <row r="1615" spans="68:72">
      <c r="BP1615" t="s">
        <v>4785</v>
      </c>
      <c r="BQ1615" t="s">
        <v>4786</v>
      </c>
      <c r="BR1615" t="s">
        <v>4785</v>
      </c>
      <c r="BT1615" t="s">
        <v>4787</v>
      </c>
    </row>
    <row r="1616" spans="68:72">
      <c r="BP1616" t="s">
        <v>4788</v>
      </c>
      <c r="BQ1616" t="s">
        <v>4789</v>
      </c>
      <c r="BR1616" t="s">
        <v>4788</v>
      </c>
      <c r="BT1616" t="s">
        <v>4790</v>
      </c>
    </row>
    <row r="1617" spans="68:72">
      <c r="BP1617" t="s">
        <v>4791</v>
      </c>
      <c r="BQ1617" t="s">
        <v>4792</v>
      </c>
      <c r="BR1617" t="s">
        <v>4791</v>
      </c>
      <c r="BT1617" t="s">
        <v>4793</v>
      </c>
    </row>
    <row r="1618" spans="68:72">
      <c r="BP1618" t="s">
        <v>4794</v>
      </c>
      <c r="BQ1618" t="s">
        <v>4795</v>
      </c>
      <c r="BR1618" t="s">
        <v>4794</v>
      </c>
      <c r="BT1618" t="s">
        <v>4796</v>
      </c>
    </row>
    <row r="1619" spans="68:72">
      <c r="BP1619" t="s">
        <v>4797</v>
      </c>
      <c r="BQ1619" t="s">
        <v>4798</v>
      </c>
      <c r="BR1619" t="s">
        <v>4797</v>
      </c>
      <c r="BT1619" t="s">
        <v>4799</v>
      </c>
    </row>
    <row r="1620" spans="68:72">
      <c r="BP1620" t="s">
        <v>4800</v>
      </c>
      <c r="BQ1620" t="s">
        <v>4801</v>
      </c>
      <c r="BR1620" t="s">
        <v>4800</v>
      </c>
      <c r="BT1620" t="s">
        <v>4802</v>
      </c>
    </row>
    <row r="1621" spans="68:72">
      <c r="BP1621" t="s">
        <v>4803</v>
      </c>
      <c r="BQ1621" t="s">
        <v>4804</v>
      </c>
      <c r="BR1621" t="s">
        <v>4803</v>
      </c>
      <c r="BT1621" t="s">
        <v>4805</v>
      </c>
    </row>
    <row r="1622" spans="68:72">
      <c r="BP1622" t="s">
        <v>4806</v>
      </c>
      <c r="BQ1622" t="s">
        <v>4807</v>
      </c>
      <c r="BR1622" t="s">
        <v>4806</v>
      </c>
      <c r="BT1622" t="s">
        <v>4808</v>
      </c>
    </row>
    <row r="1623" spans="68:72">
      <c r="BP1623" t="s">
        <v>4809</v>
      </c>
      <c r="BQ1623" t="s">
        <v>4810</v>
      </c>
      <c r="BR1623" t="s">
        <v>4809</v>
      </c>
      <c r="BT1623" t="s">
        <v>4811</v>
      </c>
    </row>
    <row r="1624" spans="68:72">
      <c r="BP1624" t="s">
        <v>4812</v>
      </c>
      <c r="BQ1624" t="s">
        <v>4813</v>
      </c>
      <c r="BR1624" t="s">
        <v>4812</v>
      </c>
      <c r="BT1624" t="s">
        <v>4814</v>
      </c>
    </row>
    <row r="1625" spans="68:72">
      <c r="BP1625" t="s">
        <v>4815</v>
      </c>
      <c r="BQ1625" t="s">
        <v>4034</v>
      </c>
      <c r="BR1625" t="s">
        <v>4815</v>
      </c>
      <c r="BT1625" t="s">
        <v>4816</v>
      </c>
    </row>
    <row r="1626" spans="68:72">
      <c r="BP1626" t="s">
        <v>4817</v>
      </c>
      <c r="BQ1626" t="s">
        <v>4818</v>
      </c>
      <c r="BR1626" t="s">
        <v>4817</v>
      </c>
      <c r="BT1626" t="s">
        <v>4819</v>
      </c>
    </row>
    <row r="1627" spans="68:72">
      <c r="BP1627" t="s">
        <v>4820</v>
      </c>
      <c r="BQ1627" t="s">
        <v>4821</v>
      </c>
      <c r="BR1627" t="s">
        <v>4820</v>
      </c>
      <c r="BT1627" t="s">
        <v>4822</v>
      </c>
    </row>
    <row r="1628" spans="68:72">
      <c r="BP1628" t="s">
        <v>4823</v>
      </c>
      <c r="BQ1628" t="s">
        <v>4824</v>
      </c>
      <c r="BR1628" t="s">
        <v>4823</v>
      </c>
      <c r="BT1628" t="s">
        <v>4825</v>
      </c>
    </row>
    <row r="1629" spans="68:72">
      <c r="BP1629" t="s">
        <v>4826</v>
      </c>
      <c r="BQ1629" t="s">
        <v>4037</v>
      </c>
      <c r="BR1629" t="s">
        <v>4826</v>
      </c>
      <c r="BT1629" t="s">
        <v>4827</v>
      </c>
    </row>
    <row r="1630" spans="68:72">
      <c r="BP1630" t="s">
        <v>4828</v>
      </c>
      <c r="BQ1630" t="s">
        <v>4829</v>
      </c>
      <c r="BR1630" t="s">
        <v>4828</v>
      </c>
      <c r="BT1630" t="s">
        <v>4830</v>
      </c>
    </row>
    <row r="1631" spans="68:72">
      <c r="BP1631" t="s">
        <v>4831</v>
      </c>
      <c r="BQ1631" t="s">
        <v>4040</v>
      </c>
      <c r="BR1631" t="s">
        <v>4831</v>
      </c>
      <c r="BT1631" t="s">
        <v>4832</v>
      </c>
    </row>
    <row r="1632" spans="68:72">
      <c r="BP1632" t="s">
        <v>4833</v>
      </c>
      <c r="BQ1632" t="s">
        <v>4834</v>
      </c>
      <c r="BR1632" t="s">
        <v>4833</v>
      </c>
      <c r="BT1632" t="s">
        <v>4835</v>
      </c>
    </row>
    <row r="1633" spans="68:72">
      <c r="BP1633" t="s">
        <v>4836</v>
      </c>
      <c r="BQ1633" t="s">
        <v>4043</v>
      </c>
      <c r="BR1633" t="s">
        <v>4836</v>
      </c>
      <c r="BT1633" t="s">
        <v>4837</v>
      </c>
    </row>
    <row r="1634" spans="68:72">
      <c r="BP1634" t="s">
        <v>4838</v>
      </c>
      <c r="BQ1634" t="s">
        <v>4046</v>
      </c>
      <c r="BR1634" t="s">
        <v>4838</v>
      </c>
      <c r="BT1634" t="s">
        <v>4839</v>
      </c>
    </row>
    <row r="1635" spans="68:72">
      <c r="BP1635" t="s">
        <v>4840</v>
      </c>
      <c r="BQ1635" t="s">
        <v>4841</v>
      </c>
      <c r="BR1635" t="s">
        <v>4840</v>
      </c>
      <c r="BT1635" t="s">
        <v>4842</v>
      </c>
    </row>
    <row r="1636" spans="68:72">
      <c r="BP1636" t="s">
        <v>4843</v>
      </c>
      <c r="BQ1636" t="s">
        <v>4844</v>
      </c>
      <c r="BR1636" t="s">
        <v>4843</v>
      </c>
      <c r="BT1636" t="s">
        <v>4845</v>
      </c>
    </row>
    <row r="1637" spans="68:72">
      <c r="BP1637" t="s">
        <v>4846</v>
      </c>
      <c r="BQ1637" t="s">
        <v>4051</v>
      </c>
      <c r="BR1637" t="s">
        <v>4846</v>
      </c>
      <c r="BT1637" t="s">
        <v>4847</v>
      </c>
    </row>
    <row r="1638" spans="68:72">
      <c r="BP1638" t="s">
        <v>4848</v>
      </c>
      <c r="BQ1638" t="s">
        <v>4849</v>
      </c>
      <c r="BR1638" t="s">
        <v>4848</v>
      </c>
      <c r="BT1638" t="s">
        <v>4850</v>
      </c>
    </row>
    <row r="1639" spans="68:72">
      <c r="BP1639" t="s">
        <v>4851</v>
      </c>
      <c r="BQ1639" t="s">
        <v>4852</v>
      </c>
      <c r="BR1639" t="s">
        <v>4851</v>
      </c>
      <c r="BT1639" t="s">
        <v>4853</v>
      </c>
    </row>
    <row r="1640" spans="68:72">
      <c r="BP1640" t="s">
        <v>4854</v>
      </c>
      <c r="BQ1640" t="s">
        <v>4855</v>
      </c>
      <c r="BR1640" t="s">
        <v>4854</v>
      </c>
      <c r="BT1640" t="s">
        <v>4856</v>
      </c>
    </row>
    <row r="1641" spans="68:72">
      <c r="BP1641" t="s">
        <v>4857</v>
      </c>
      <c r="BQ1641" t="s">
        <v>4858</v>
      </c>
      <c r="BR1641" t="s">
        <v>4857</v>
      </c>
      <c r="BT1641" t="s">
        <v>4859</v>
      </c>
    </row>
    <row r="1642" spans="68:72">
      <c r="BP1642" t="s">
        <v>4860</v>
      </c>
      <c r="BQ1642" t="s">
        <v>4054</v>
      </c>
      <c r="BR1642" t="s">
        <v>4860</v>
      </c>
      <c r="BT1642" t="s">
        <v>4861</v>
      </c>
    </row>
    <row r="1643" spans="68:72">
      <c r="BP1643" t="s">
        <v>4862</v>
      </c>
      <c r="BQ1643" t="s">
        <v>4863</v>
      </c>
      <c r="BR1643" t="s">
        <v>4862</v>
      </c>
      <c r="BT1643" t="s">
        <v>4864</v>
      </c>
    </row>
    <row r="1644" spans="68:72">
      <c r="BP1644" t="s">
        <v>4865</v>
      </c>
      <c r="BQ1644" t="s">
        <v>4866</v>
      </c>
      <c r="BR1644" t="s">
        <v>4865</v>
      </c>
      <c r="BT1644" t="s">
        <v>4867</v>
      </c>
    </row>
    <row r="1645" spans="68:72">
      <c r="BP1645" t="s">
        <v>4868</v>
      </c>
      <c r="BQ1645" t="s">
        <v>1036</v>
      </c>
      <c r="BR1645" t="s">
        <v>4868</v>
      </c>
      <c r="BT1645" t="s">
        <v>4869</v>
      </c>
    </row>
    <row r="1646" spans="68:72">
      <c r="BP1646" t="s">
        <v>4870</v>
      </c>
      <c r="BQ1646" t="s">
        <v>4871</v>
      </c>
      <c r="BR1646" t="s">
        <v>4870</v>
      </c>
      <c r="BT1646" t="s">
        <v>4872</v>
      </c>
    </row>
    <row r="1647" spans="68:72">
      <c r="BP1647" t="s">
        <v>4873</v>
      </c>
      <c r="BQ1647" t="s">
        <v>4874</v>
      </c>
      <c r="BR1647" t="s">
        <v>4873</v>
      </c>
      <c r="BT1647" t="s">
        <v>4875</v>
      </c>
    </row>
    <row r="1648" spans="68:72">
      <c r="BP1648" t="s">
        <v>4876</v>
      </c>
      <c r="BQ1648" t="s">
        <v>4829</v>
      </c>
      <c r="BR1648" t="s">
        <v>4876</v>
      </c>
      <c r="BT1648" t="s">
        <v>4877</v>
      </c>
    </row>
    <row r="1649" spans="68:72">
      <c r="BP1649" t="s">
        <v>4878</v>
      </c>
      <c r="BQ1649" t="s">
        <v>4040</v>
      </c>
      <c r="BR1649" t="s">
        <v>4878</v>
      </c>
      <c r="BT1649" t="s">
        <v>4879</v>
      </c>
    </row>
    <row r="1650" spans="68:72">
      <c r="BP1650" t="s">
        <v>4880</v>
      </c>
      <c r="BQ1650" t="s">
        <v>4834</v>
      </c>
      <c r="BR1650" t="s">
        <v>4880</v>
      </c>
      <c r="BT1650" t="s">
        <v>4881</v>
      </c>
    </row>
    <row r="1651" spans="68:72">
      <c r="BP1651" t="s">
        <v>4882</v>
      </c>
      <c r="BQ1651" t="s">
        <v>4046</v>
      </c>
      <c r="BR1651" t="s">
        <v>4882</v>
      </c>
      <c r="BT1651" t="s">
        <v>4883</v>
      </c>
    </row>
    <row r="1652" spans="68:72">
      <c r="BP1652" t="s">
        <v>4884</v>
      </c>
      <c r="BQ1652" t="s">
        <v>4841</v>
      </c>
      <c r="BR1652" t="s">
        <v>4884</v>
      </c>
      <c r="BT1652" t="s">
        <v>4885</v>
      </c>
    </row>
    <row r="1653" spans="68:72">
      <c r="BP1653" t="s">
        <v>4886</v>
      </c>
      <c r="BQ1653" t="s">
        <v>4844</v>
      </c>
      <c r="BR1653" t="s">
        <v>4886</v>
      </c>
      <c r="BT1653" t="s">
        <v>4887</v>
      </c>
    </row>
    <row r="1654" spans="68:72">
      <c r="BP1654" t="s">
        <v>4888</v>
      </c>
      <c r="BQ1654" t="s">
        <v>4051</v>
      </c>
      <c r="BR1654" t="s">
        <v>4888</v>
      </c>
      <c r="BT1654" t="s">
        <v>4889</v>
      </c>
    </row>
    <row r="1655" spans="68:72">
      <c r="BP1655" t="s">
        <v>4890</v>
      </c>
      <c r="BQ1655" t="s">
        <v>4849</v>
      </c>
      <c r="BR1655" t="s">
        <v>4890</v>
      </c>
      <c r="BT1655" t="s">
        <v>4891</v>
      </c>
    </row>
    <row r="1656" spans="68:72">
      <c r="BP1656" t="s">
        <v>4892</v>
      </c>
      <c r="BQ1656" t="s">
        <v>1036</v>
      </c>
      <c r="BR1656" t="s">
        <v>4892</v>
      </c>
      <c r="BT1656" t="s">
        <v>4893</v>
      </c>
    </row>
    <row r="1657" spans="68:72">
      <c r="BP1657" t="s">
        <v>4894</v>
      </c>
      <c r="BQ1657" t="s">
        <v>4895</v>
      </c>
      <c r="BR1657" t="s">
        <v>4894</v>
      </c>
      <c r="BT1657" t="s">
        <v>4896</v>
      </c>
    </row>
    <row r="1658" spans="68:72">
      <c r="BP1658" t="s">
        <v>4897</v>
      </c>
      <c r="BQ1658" t="s">
        <v>4898</v>
      </c>
      <c r="BR1658" t="s">
        <v>4897</v>
      </c>
      <c r="BT1658" t="s">
        <v>4899</v>
      </c>
    </row>
    <row r="1659" spans="68:72">
      <c r="BP1659" t="s">
        <v>4900</v>
      </c>
      <c r="BQ1659" t="s">
        <v>4901</v>
      </c>
      <c r="BR1659" t="s">
        <v>4900</v>
      </c>
      <c r="BT1659" t="s">
        <v>4902</v>
      </c>
    </row>
    <row r="1660" spans="68:72">
      <c r="BP1660" t="s">
        <v>4903</v>
      </c>
      <c r="BQ1660" t="s">
        <v>4904</v>
      </c>
      <c r="BR1660" t="s">
        <v>4903</v>
      </c>
      <c r="BT1660" t="s">
        <v>4905</v>
      </c>
    </row>
    <row r="1661" spans="68:72">
      <c r="BP1661" t="s">
        <v>4906</v>
      </c>
      <c r="BQ1661" t="s">
        <v>4907</v>
      </c>
      <c r="BR1661" t="s">
        <v>4906</v>
      </c>
      <c r="BT1661" t="s">
        <v>4908</v>
      </c>
    </row>
    <row r="1662" spans="68:72">
      <c r="BP1662" t="s">
        <v>4909</v>
      </c>
      <c r="BQ1662" t="s">
        <v>4910</v>
      </c>
      <c r="BR1662" t="s">
        <v>4909</v>
      </c>
      <c r="BT1662" t="s">
        <v>4911</v>
      </c>
    </row>
    <row r="1663" spans="68:72">
      <c r="BP1663" t="s">
        <v>4912</v>
      </c>
      <c r="BQ1663" t="s">
        <v>4913</v>
      </c>
      <c r="BR1663" t="s">
        <v>4912</v>
      </c>
      <c r="BT1663" t="s">
        <v>4914</v>
      </c>
    </row>
    <row r="1664" spans="68:72">
      <c r="BP1664" t="s">
        <v>4915</v>
      </c>
      <c r="BQ1664" t="s">
        <v>4916</v>
      </c>
      <c r="BR1664" t="s">
        <v>4915</v>
      </c>
      <c r="BT1664" t="s">
        <v>4917</v>
      </c>
    </row>
    <row r="1665" spans="68:72">
      <c r="BP1665" t="s">
        <v>4918</v>
      </c>
      <c r="BQ1665" t="s">
        <v>4919</v>
      </c>
      <c r="BR1665" t="s">
        <v>4918</v>
      </c>
      <c r="BT1665" t="s">
        <v>4920</v>
      </c>
    </row>
    <row r="1666" spans="68:72">
      <c r="BP1666" t="s">
        <v>4921</v>
      </c>
      <c r="BQ1666" t="s">
        <v>4922</v>
      </c>
      <c r="BR1666" t="s">
        <v>4921</v>
      </c>
      <c r="BT1666" t="s">
        <v>4923</v>
      </c>
    </row>
    <row r="1667" spans="68:72">
      <c r="BP1667" t="s">
        <v>4924</v>
      </c>
      <c r="BQ1667" t="s">
        <v>4925</v>
      </c>
      <c r="BR1667" t="s">
        <v>4924</v>
      </c>
      <c r="BT1667" t="s">
        <v>4926</v>
      </c>
    </row>
    <row r="1668" spans="68:72">
      <c r="BP1668" t="s">
        <v>4927</v>
      </c>
      <c r="BQ1668" t="s">
        <v>4928</v>
      </c>
      <c r="BR1668" t="s">
        <v>4927</v>
      </c>
      <c r="BT1668" t="s">
        <v>4929</v>
      </c>
    </row>
    <row r="1669" spans="68:72">
      <c r="BP1669" t="s">
        <v>4930</v>
      </c>
      <c r="BQ1669" t="s">
        <v>4931</v>
      </c>
      <c r="BR1669" t="s">
        <v>4930</v>
      </c>
      <c r="BT1669" t="s">
        <v>4932</v>
      </c>
    </row>
    <row r="1670" spans="68:72">
      <c r="BP1670" t="s">
        <v>4933</v>
      </c>
      <c r="BQ1670" t="s">
        <v>4934</v>
      </c>
      <c r="BR1670" t="s">
        <v>4933</v>
      </c>
      <c r="BT1670" t="s">
        <v>4935</v>
      </c>
    </row>
    <row r="1671" spans="68:72">
      <c r="BP1671" t="s">
        <v>4936</v>
      </c>
      <c r="BQ1671" t="s">
        <v>4937</v>
      </c>
      <c r="BR1671" t="s">
        <v>4936</v>
      </c>
      <c r="BT1671" t="s">
        <v>4938</v>
      </c>
    </row>
    <row r="1672" spans="68:72">
      <c r="BP1672" t="s">
        <v>4939</v>
      </c>
      <c r="BQ1672" t="s">
        <v>4940</v>
      </c>
      <c r="BR1672" t="s">
        <v>4939</v>
      </c>
      <c r="BT1672" t="s">
        <v>4941</v>
      </c>
    </row>
    <row r="1673" spans="68:72">
      <c r="BP1673" t="s">
        <v>4942</v>
      </c>
      <c r="BQ1673" t="s">
        <v>4943</v>
      </c>
      <c r="BR1673" t="s">
        <v>4942</v>
      </c>
      <c r="BT1673" t="s">
        <v>4944</v>
      </c>
    </row>
    <row r="1674" spans="68:72">
      <c r="BP1674" t="s">
        <v>4945</v>
      </c>
      <c r="BQ1674" t="s">
        <v>4946</v>
      </c>
      <c r="BR1674" t="s">
        <v>4945</v>
      </c>
      <c r="BT1674" t="s">
        <v>4947</v>
      </c>
    </row>
    <row r="1675" spans="68:72">
      <c r="BP1675" t="s">
        <v>4948</v>
      </c>
      <c r="BQ1675" t="s">
        <v>4949</v>
      </c>
      <c r="BR1675" t="s">
        <v>4948</v>
      </c>
      <c r="BT1675" t="s">
        <v>4950</v>
      </c>
    </row>
    <row r="1676" spans="68:72">
      <c r="BP1676" t="s">
        <v>4951</v>
      </c>
      <c r="BQ1676" t="s">
        <v>4952</v>
      </c>
      <c r="BR1676" t="s">
        <v>4951</v>
      </c>
      <c r="BT1676" t="s">
        <v>4953</v>
      </c>
    </row>
    <row r="1677" spans="68:72">
      <c r="BP1677" t="s">
        <v>4954</v>
      </c>
      <c r="BQ1677" t="s">
        <v>4955</v>
      </c>
      <c r="BR1677" t="s">
        <v>4954</v>
      </c>
      <c r="BT1677" t="s">
        <v>4956</v>
      </c>
    </row>
    <row r="1678" spans="68:72">
      <c r="BP1678" t="s">
        <v>4957</v>
      </c>
      <c r="BQ1678" t="s">
        <v>4958</v>
      </c>
      <c r="BR1678" t="s">
        <v>4957</v>
      </c>
      <c r="BT1678" t="s">
        <v>4959</v>
      </c>
    </row>
    <row r="1679" spans="68:72">
      <c r="BP1679" t="s">
        <v>4960</v>
      </c>
      <c r="BQ1679" t="s">
        <v>4961</v>
      </c>
      <c r="BR1679" t="s">
        <v>4960</v>
      </c>
      <c r="BT1679" t="s">
        <v>4962</v>
      </c>
    </row>
    <row r="1680" spans="68:72">
      <c r="BP1680" t="s">
        <v>4963</v>
      </c>
      <c r="BQ1680" t="s">
        <v>4964</v>
      </c>
      <c r="BR1680" t="s">
        <v>4963</v>
      </c>
      <c r="BT1680" t="s">
        <v>4965</v>
      </c>
    </row>
    <row r="1681" spans="68:72">
      <c r="BP1681" t="s">
        <v>4966</v>
      </c>
      <c r="BQ1681" t="s">
        <v>4967</v>
      </c>
      <c r="BR1681" t="s">
        <v>4966</v>
      </c>
      <c r="BT1681" t="s">
        <v>4968</v>
      </c>
    </row>
    <row r="1682" spans="68:72">
      <c r="BP1682" t="s">
        <v>4969</v>
      </c>
      <c r="BQ1682" t="s">
        <v>4970</v>
      </c>
      <c r="BR1682" t="s">
        <v>4969</v>
      </c>
      <c r="BT1682" t="s">
        <v>4971</v>
      </c>
    </row>
    <row r="1683" spans="68:72">
      <c r="BP1683" t="s">
        <v>4972</v>
      </c>
      <c r="BQ1683" t="s">
        <v>4973</v>
      </c>
      <c r="BR1683" t="s">
        <v>4972</v>
      </c>
      <c r="BT1683" t="s">
        <v>4974</v>
      </c>
    </row>
    <row r="1684" spans="68:72">
      <c r="BP1684" t="s">
        <v>4975</v>
      </c>
      <c r="BQ1684" t="s">
        <v>4976</v>
      </c>
      <c r="BR1684" t="s">
        <v>4975</v>
      </c>
      <c r="BT1684" t="s">
        <v>4977</v>
      </c>
    </row>
    <row r="1685" spans="68:72">
      <c r="BP1685" t="s">
        <v>4978</v>
      </c>
      <c r="BQ1685" t="s">
        <v>4979</v>
      </c>
      <c r="BR1685" t="s">
        <v>4978</v>
      </c>
      <c r="BT1685" t="s">
        <v>4980</v>
      </c>
    </row>
    <row r="1686" spans="68:72">
      <c r="BP1686" t="s">
        <v>4981</v>
      </c>
      <c r="BQ1686" t="s">
        <v>4982</v>
      </c>
      <c r="BR1686" t="s">
        <v>4981</v>
      </c>
      <c r="BT1686" t="s">
        <v>4983</v>
      </c>
    </row>
    <row r="1687" spans="68:72">
      <c r="BP1687" t="s">
        <v>4984</v>
      </c>
      <c r="BQ1687" t="s">
        <v>4985</v>
      </c>
      <c r="BR1687" t="s">
        <v>4984</v>
      </c>
      <c r="BT1687" t="s">
        <v>4986</v>
      </c>
    </row>
    <row r="1688" spans="68:72">
      <c r="BP1688" t="s">
        <v>4987</v>
      </c>
      <c r="BQ1688" t="s">
        <v>4988</v>
      </c>
      <c r="BR1688" t="s">
        <v>4987</v>
      </c>
      <c r="BT1688" t="s">
        <v>4989</v>
      </c>
    </row>
    <row r="1689" spans="68:72">
      <c r="BP1689" t="s">
        <v>4990</v>
      </c>
      <c r="BQ1689" t="s">
        <v>4991</v>
      </c>
      <c r="BR1689" t="s">
        <v>4990</v>
      </c>
      <c r="BT1689" t="s">
        <v>4992</v>
      </c>
    </row>
    <row r="1690" spans="68:72">
      <c r="BP1690" t="s">
        <v>4993</v>
      </c>
      <c r="BQ1690" t="s">
        <v>4994</v>
      </c>
      <c r="BR1690" t="s">
        <v>4993</v>
      </c>
      <c r="BT1690" t="s">
        <v>4995</v>
      </c>
    </row>
    <row r="1691" spans="68:72">
      <c r="BP1691" t="s">
        <v>4996</v>
      </c>
      <c r="BQ1691" t="s">
        <v>4997</v>
      </c>
      <c r="BR1691" t="s">
        <v>4996</v>
      </c>
      <c r="BT1691" t="s">
        <v>4998</v>
      </c>
    </row>
    <row r="1692" spans="68:72">
      <c r="BP1692" t="s">
        <v>4999</v>
      </c>
      <c r="BQ1692" t="s">
        <v>5000</v>
      </c>
      <c r="BR1692" t="s">
        <v>4999</v>
      </c>
      <c r="BT1692" t="s">
        <v>5001</v>
      </c>
    </row>
    <row r="1693" spans="68:72">
      <c r="BP1693" t="s">
        <v>5002</v>
      </c>
      <c r="BQ1693" t="s">
        <v>5003</v>
      </c>
      <c r="BR1693" t="s">
        <v>5002</v>
      </c>
      <c r="BT1693" t="s">
        <v>5004</v>
      </c>
    </row>
    <row r="1694" spans="68:72">
      <c r="BP1694" t="s">
        <v>5005</v>
      </c>
      <c r="BQ1694" t="s">
        <v>5006</v>
      </c>
      <c r="BR1694" t="s">
        <v>5005</v>
      </c>
      <c r="BT1694" t="s">
        <v>5007</v>
      </c>
    </row>
    <row r="1695" spans="68:72">
      <c r="BP1695" t="s">
        <v>5008</v>
      </c>
      <c r="BQ1695" t="s">
        <v>5009</v>
      </c>
      <c r="BR1695" t="s">
        <v>5008</v>
      </c>
      <c r="BT1695" t="s">
        <v>5010</v>
      </c>
    </row>
    <row r="1696" spans="68:72">
      <c r="BP1696" t="s">
        <v>5011</v>
      </c>
      <c r="BQ1696" t="s">
        <v>5012</v>
      </c>
      <c r="BR1696" t="s">
        <v>5011</v>
      </c>
      <c r="BT1696" t="s">
        <v>5013</v>
      </c>
    </row>
    <row r="1697" spans="68:72">
      <c r="BP1697" t="s">
        <v>5014</v>
      </c>
      <c r="BQ1697" t="s">
        <v>5015</v>
      </c>
      <c r="BR1697" t="s">
        <v>5014</v>
      </c>
      <c r="BT1697" t="s">
        <v>5016</v>
      </c>
    </row>
    <row r="1698" spans="68:72">
      <c r="BP1698" t="s">
        <v>5017</v>
      </c>
      <c r="BQ1698" t="s">
        <v>5018</v>
      </c>
      <c r="BR1698" t="s">
        <v>5017</v>
      </c>
      <c r="BT1698" t="s">
        <v>5019</v>
      </c>
    </row>
    <row r="1699" spans="68:72">
      <c r="BP1699" t="s">
        <v>5020</v>
      </c>
      <c r="BQ1699" t="s">
        <v>5021</v>
      </c>
      <c r="BR1699" t="s">
        <v>5020</v>
      </c>
      <c r="BT1699" t="s">
        <v>5022</v>
      </c>
    </row>
    <row r="1700" spans="68:72">
      <c r="BP1700" t="s">
        <v>5023</v>
      </c>
      <c r="BQ1700" t="s">
        <v>5024</v>
      </c>
      <c r="BR1700" t="s">
        <v>5023</v>
      </c>
      <c r="BT1700" t="s">
        <v>5025</v>
      </c>
    </row>
    <row r="1701" spans="68:72">
      <c r="BP1701" t="s">
        <v>5026</v>
      </c>
      <c r="BQ1701" t="s">
        <v>5027</v>
      </c>
      <c r="BR1701" t="s">
        <v>5026</v>
      </c>
      <c r="BT1701" t="s">
        <v>5028</v>
      </c>
    </row>
    <row r="1702" spans="68:72">
      <c r="BP1702" t="s">
        <v>5029</v>
      </c>
      <c r="BQ1702" t="s">
        <v>5030</v>
      </c>
      <c r="BR1702" t="s">
        <v>5029</v>
      </c>
      <c r="BT1702" t="s">
        <v>5031</v>
      </c>
    </row>
    <row r="1703" spans="68:72">
      <c r="BP1703" t="s">
        <v>5032</v>
      </c>
      <c r="BQ1703" t="s">
        <v>5033</v>
      </c>
      <c r="BR1703" t="s">
        <v>5032</v>
      </c>
      <c r="BT1703" t="s">
        <v>5034</v>
      </c>
    </row>
    <row r="1704" spans="68:72">
      <c r="BP1704" t="s">
        <v>5035</v>
      </c>
      <c r="BQ1704" t="s">
        <v>5036</v>
      </c>
      <c r="BR1704" t="s">
        <v>5035</v>
      </c>
      <c r="BT1704" t="s">
        <v>5037</v>
      </c>
    </row>
    <row r="1705" spans="68:72">
      <c r="BP1705" t="s">
        <v>5038</v>
      </c>
      <c r="BQ1705" t="s">
        <v>5039</v>
      </c>
      <c r="BR1705" t="s">
        <v>5038</v>
      </c>
      <c r="BT1705" t="s">
        <v>5040</v>
      </c>
    </row>
    <row r="1706" spans="68:72">
      <c r="BP1706" t="s">
        <v>5041</v>
      </c>
      <c r="BQ1706" t="s">
        <v>5042</v>
      </c>
      <c r="BR1706" t="s">
        <v>5041</v>
      </c>
      <c r="BT1706" t="s">
        <v>5043</v>
      </c>
    </row>
    <row r="1707" spans="68:72">
      <c r="BP1707" t="s">
        <v>5044</v>
      </c>
      <c r="BQ1707" t="s">
        <v>5045</v>
      </c>
      <c r="BR1707" t="s">
        <v>5044</v>
      </c>
      <c r="BT1707" t="s">
        <v>5046</v>
      </c>
    </row>
    <row r="1708" spans="68:72">
      <c r="BP1708" t="s">
        <v>5047</v>
      </c>
      <c r="BQ1708" t="s">
        <v>5048</v>
      </c>
      <c r="BR1708" t="s">
        <v>5047</v>
      </c>
      <c r="BT1708" t="s">
        <v>5049</v>
      </c>
    </row>
    <row r="1709" spans="68:72">
      <c r="BP1709" t="s">
        <v>5050</v>
      </c>
      <c r="BQ1709" t="s">
        <v>5051</v>
      </c>
      <c r="BR1709" t="s">
        <v>5050</v>
      </c>
      <c r="BT1709" t="s">
        <v>5052</v>
      </c>
    </row>
    <row r="1710" spans="68:72">
      <c r="BP1710" t="s">
        <v>5053</v>
      </c>
      <c r="BQ1710" t="s">
        <v>5054</v>
      </c>
      <c r="BR1710" t="s">
        <v>5053</v>
      </c>
      <c r="BT1710" t="s">
        <v>5055</v>
      </c>
    </row>
    <row r="1711" spans="68:72">
      <c r="BP1711" t="s">
        <v>5056</v>
      </c>
      <c r="BQ1711" t="s">
        <v>5057</v>
      </c>
      <c r="BR1711" t="s">
        <v>5056</v>
      </c>
      <c r="BT1711" t="s">
        <v>5058</v>
      </c>
    </row>
    <row r="1712" spans="68:72">
      <c r="BP1712" t="s">
        <v>5059</v>
      </c>
      <c r="BQ1712" t="s">
        <v>5060</v>
      </c>
      <c r="BR1712" t="s">
        <v>5059</v>
      </c>
      <c r="BT1712" t="s">
        <v>5061</v>
      </c>
    </row>
    <row r="1713" spans="68:72">
      <c r="BP1713" t="s">
        <v>5062</v>
      </c>
      <c r="BQ1713" t="s">
        <v>5063</v>
      </c>
      <c r="BR1713" t="s">
        <v>5062</v>
      </c>
      <c r="BT1713" t="s">
        <v>5064</v>
      </c>
    </row>
    <row r="1714" spans="68:72">
      <c r="BP1714" t="s">
        <v>5065</v>
      </c>
      <c r="BQ1714" t="s">
        <v>5066</v>
      </c>
      <c r="BR1714" t="s">
        <v>5065</v>
      </c>
      <c r="BT1714" t="s">
        <v>5067</v>
      </c>
    </row>
    <row r="1715" spans="68:72">
      <c r="BP1715" t="s">
        <v>5068</v>
      </c>
      <c r="BQ1715" t="s">
        <v>5069</v>
      </c>
      <c r="BR1715" t="s">
        <v>5068</v>
      </c>
      <c r="BT1715" t="s">
        <v>5070</v>
      </c>
    </row>
    <row r="1716" spans="68:72">
      <c r="BP1716" t="s">
        <v>5071</v>
      </c>
      <c r="BQ1716" t="s">
        <v>5072</v>
      </c>
      <c r="BR1716" t="s">
        <v>5071</v>
      </c>
      <c r="BT1716" t="s">
        <v>5073</v>
      </c>
    </row>
    <row r="1717" spans="68:72">
      <c r="BP1717" t="s">
        <v>5074</v>
      </c>
      <c r="BQ1717" t="s">
        <v>5075</v>
      </c>
      <c r="BR1717" t="s">
        <v>5074</v>
      </c>
      <c r="BT1717" t="s">
        <v>5076</v>
      </c>
    </row>
    <row r="1718" spans="68:72">
      <c r="BP1718" t="s">
        <v>5077</v>
      </c>
      <c r="BQ1718" t="s">
        <v>5078</v>
      </c>
      <c r="BR1718" t="s">
        <v>5077</v>
      </c>
      <c r="BT1718" t="s">
        <v>5079</v>
      </c>
    </row>
    <row r="1719" spans="68:72">
      <c r="BP1719" t="s">
        <v>5080</v>
      </c>
      <c r="BQ1719" t="s">
        <v>5081</v>
      </c>
      <c r="BR1719" t="s">
        <v>5080</v>
      </c>
      <c r="BT1719" t="s">
        <v>5082</v>
      </c>
    </row>
    <row r="1720" spans="68:72">
      <c r="BP1720" t="s">
        <v>5083</v>
      </c>
      <c r="BQ1720" t="s">
        <v>5084</v>
      </c>
      <c r="BR1720" t="s">
        <v>5083</v>
      </c>
      <c r="BT1720" t="s">
        <v>5085</v>
      </c>
    </row>
    <row r="1721" spans="68:72">
      <c r="BP1721" t="s">
        <v>5086</v>
      </c>
      <c r="BQ1721" t="s">
        <v>5087</v>
      </c>
      <c r="BR1721" t="s">
        <v>5086</v>
      </c>
      <c r="BT1721" t="s">
        <v>5088</v>
      </c>
    </row>
    <row r="1722" spans="68:72">
      <c r="BP1722" t="s">
        <v>5089</v>
      </c>
      <c r="BQ1722" t="s">
        <v>5090</v>
      </c>
      <c r="BR1722" t="s">
        <v>5089</v>
      </c>
      <c r="BT1722" t="s">
        <v>5091</v>
      </c>
    </row>
    <row r="1723" spans="68:72">
      <c r="BP1723" t="s">
        <v>5092</v>
      </c>
      <c r="BQ1723" t="s">
        <v>5093</v>
      </c>
      <c r="BR1723" t="s">
        <v>5092</v>
      </c>
      <c r="BT1723" t="s">
        <v>5094</v>
      </c>
    </row>
    <row r="1724" spans="68:72">
      <c r="BP1724" t="s">
        <v>5095</v>
      </c>
      <c r="BQ1724" t="s">
        <v>5096</v>
      </c>
      <c r="BR1724" t="s">
        <v>5095</v>
      </c>
      <c r="BT1724" t="s">
        <v>5097</v>
      </c>
    </row>
    <row r="1725" spans="68:72">
      <c r="BP1725" t="s">
        <v>5098</v>
      </c>
      <c r="BQ1725" t="s">
        <v>5099</v>
      </c>
      <c r="BR1725" t="s">
        <v>5098</v>
      </c>
      <c r="BT1725" t="s">
        <v>5100</v>
      </c>
    </row>
    <row r="1726" spans="68:72">
      <c r="BP1726" t="s">
        <v>5101</v>
      </c>
      <c r="BQ1726" t="s">
        <v>4031</v>
      </c>
      <c r="BR1726" t="s">
        <v>5101</v>
      </c>
      <c r="BT1726" t="s">
        <v>5102</v>
      </c>
    </row>
    <row r="1727" spans="68:72">
      <c r="BP1727" t="s">
        <v>5103</v>
      </c>
      <c r="BQ1727" t="s">
        <v>5104</v>
      </c>
      <c r="BR1727" t="s">
        <v>5103</v>
      </c>
      <c r="BT1727" t="s">
        <v>5105</v>
      </c>
    </row>
    <row r="1728" spans="68:72">
      <c r="BP1728" t="s">
        <v>5106</v>
      </c>
      <c r="BQ1728" t="s">
        <v>5107</v>
      </c>
      <c r="BR1728" t="s">
        <v>5106</v>
      </c>
      <c r="BT1728" t="s">
        <v>5108</v>
      </c>
    </row>
    <row r="1729" spans="68:72">
      <c r="BP1729" t="s">
        <v>5109</v>
      </c>
      <c r="BQ1729" t="s">
        <v>5110</v>
      </c>
      <c r="BR1729" t="s">
        <v>5109</v>
      </c>
      <c r="BT1729" t="s">
        <v>5111</v>
      </c>
    </row>
    <row r="1730" spans="68:72">
      <c r="BP1730" t="s">
        <v>5112</v>
      </c>
      <c r="BQ1730" t="s">
        <v>5113</v>
      </c>
      <c r="BR1730" t="s">
        <v>5112</v>
      </c>
      <c r="BT1730" t="s">
        <v>5114</v>
      </c>
    </row>
    <row r="1731" spans="68:72">
      <c r="BP1731" t="s">
        <v>5115</v>
      </c>
      <c r="BQ1731" t="s">
        <v>5116</v>
      </c>
      <c r="BR1731" t="s">
        <v>5115</v>
      </c>
      <c r="BT1731" t="s">
        <v>5117</v>
      </c>
    </row>
    <row r="1732" spans="68:72">
      <c r="BP1732" t="s">
        <v>5118</v>
      </c>
      <c r="BQ1732" t="s">
        <v>5119</v>
      </c>
      <c r="BR1732" t="s">
        <v>5118</v>
      </c>
      <c r="BT1732" t="s">
        <v>5120</v>
      </c>
    </row>
    <row r="1733" spans="68:72">
      <c r="BP1733" t="s">
        <v>5121</v>
      </c>
      <c r="BQ1733" t="s">
        <v>5122</v>
      </c>
      <c r="BR1733" t="s">
        <v>5121</v>
      </c>
      <c r="BT1733" t="s">
        <v>5123</v>
      </c>
    </row>
    <row r="1734" spans="68:72">
      <c r="BP1734" t="s">
        <v>5124</v>
      </c>
      <c r="BQ1734" t="s">
        <v>5122</v>
      </c>
      <c r="BR1734" t="s">
        <v>5124</v>
      </c>
      <c r="BT1734" t="s">
        <v>5125</v>
      </c>
    </row>
    <row r="1735" spans="68:72">
      <c r="BP1735" t="s">
        <v>5126</v>
      </c>
      <c r="BQ1735" t="s">
        <v>5127</v>
      </c>
      <c r="BR1735" t="s">
        <v>5126</v>
      </c>
      <c r="BT1735" t="s">
        <v>5128</v>
      </c>
    </row>
    <row r="1736" spans="68:72">
      <c r="BP1736" t="s">
        <v>5129</v>
      </c>
      <c r="BQ1736" t="s">
        <v>5130</v>
      </c>
      <c r="BR1736" t="s">
        <v>5129</v>
      </c>
      <c r="BT1736" t="s">
        <v>5131</v>
      </c>
    </row>
    <row r="1737" spans="68:72">
      <c r="BP1737" t="s">
        <v>5132</v>
      </c>
      <c r="BQ1737" t="s">
        <v>5133</v>
      </c>
      <c r="BR1737" t="s">
        <v>5132</v>
      </c>
      <c r="BT1737" t="s">
        <v>5134</v>
      </c>
    </row>
    <row r="1738" spans="68:72">
      <c r="BP1738" t="s">
        <v>5135</v>
      </c>
      <c r="BQ1738" t="s">
        <v>5136</v>
      </c>
      <c r="BR1738" t="s">
        <v>5135</v>
      </c>
      <c r="BT1738" t="s">
        <v>5137</v>
      </c>
    </row>
    <row r="1739" spans="68:72">
      <c r="BP1739" t="s">
        <v>5138</v>
      </c>
      <c r="BQ1739" t="s">
        <v>5139</v>
      </c>
      <c r="BR1739" t="s">
        <v>5138</v>
      </c>
      <c r="BT1739" t="s">
        <v>5140</v>
      </c>
    </row>
    <row r="1740" spans="68:72">
      <c r="BP1740" t="s">
        <v>5141</v>
      </c>
      <c r="BQ1740" t="s">
        <v>5142</v>
      </c>
      <c r="BR1740" t="s">
        <v>5141</v>
      </c>
      <c r="BT1740" t="s">
        <v>5143</v>
      </c>
    </row>
    <row r="1741" spans="68:72">
      <c r="BP1741" t="s">
        <v>5144</v>
      </c>
      <c r="BQ1741" t="s">
        <v>5145</v>
      </c>
      <c r="BR1741" t="s">
        <v>5144</v>
      </c>
      <c r="BT1741" t="s">
        <v>5146</v>
      </c>
    </row>
    <row r="1742" spans="68:72">
      <c r="BP1742" t="s">
        <v>5147</v>
      </c>
      <c r="BQ1742" t="s">
        <v>5148</v>
      </c>
      <c r="BR1742" t="s">
        <v>5147</v>
      </c>
      <c r="BT1742" t="s">
        <v>5149</v>
      </c>
    </row>
    <row r="1743" spans="68:72">
      <c r="BP1743" t="s">
        <v>5150</v>
      </c>
      <c r="BQ1743" t="s">
        <v>5151</v>
      </c>
      <c r="BR1743" t="s">
        <v>5150</v>
      </c>
      <c r="BT1743" t="s">
        <v>5152</v>
      </c>
    </row>
    <row r="1744" spans="68:72">
      <c r="BP1744" t="s">
        <v>5153</v>
      </c>
      <c r="BQ1744" t="s">
        <v>5154</v>
      </c>
      <c r="BR1744" t="s">
        <v>5153</v>
      </c>
      <c r="BT1744" t="s">
        <v>5155</v>
      </c>
    </row>
    <row r="1745" spans="68:72">
      <c r="BP1745" t="s">
        <v>5156</v>
      </c>
      <c r="BQ1745" t="s">
        <v>5157</v>
      </c>
      <c r="BR1745" t="s">
        <v>5156</v>
      </c>
      <c r="BT1745" t="s">
        <v>5158</v>
      </c>
    </row>
    <row r="1746" spans="68:72">
      <c r="BP1746" t="s">
        <v>5159</v>
      </c>
      <c r="BQ1746" t="s">
        <v>5160</v>
      </c>
      <c r="BR1746" t="s">
        <v>5159</v>
      </c>
      <c r="BT1746" t="s">
        <v>5161</v>
      </c>
    </row>
    <row r="1747" spans="68:72">
      <c r="BP1747" t="s">
        <v>5162</v>
      </c>
      <c r="BQ1747" t="s">
        <v>5163</v>
      </c>
      <c r="BR1747" t="s">
        <v>5162</v>
      </c>
      <c r="BT1747" t="s">
        <v>5164</v>
      </c>
    </row>
    <row r="1748" spans="68:72">
      <c r="BP1748" t="s">
        <v>5165</v>
      </c>
      <c r="BQ1748" t="s">
        <v>5166</v>
      </c>
      <c r="BR1748" t="s">
        <v>5165</v>
      </c>
      <c r="BT1748" t="s">
        <v>5167</v>
      </c>
    </row>
    <row r="1749" spans="68:72">
      <c r="BP1749" t="s">
        <v>5168</v>
      </c>
      <c r="BQ1749" t="s">
        <v>5169</v>
      </c>
      <c r="BR1749" t="s">
        <v>5168</v>
      </c>
      <c r="BT1749" t="s">
        <v>5170</v>
      </c>
    </row>
    <row r="1750" spans="68:72">
      <c r="BP1750" t="s">
        <v>5171</v>
      </c>
      <c r="BQ1750" t="s">
        <v>5172</v>
      </c>
      <c r="BR1750" t="s">
        <v>5171</v>
      </c>
      <c r="BT1750" t="s">
        <v>5173</v>
      </c>
    </row>
    <row r="1751" spans="68:72">
      <c r="BP1751" t="s">
        <v>5174</v>
      </c>
      <c r="BQ1751" t="s">
        <v>5175</v>
      </c>
      <c r="BR1751" t="s">
        <v>5174</v>
      </c>
      <c r="BT1751" t="s">
        <v>5176</v>
      </c>
    </row>
    <row r="1752" spans="68:72">
      <c r="BP1752" t="s">
        <v>5177</v>
      </c>
      <c r="BQ1752" t="s">
        <v>5178</v>
      </c>
      <c r="BR1752" t="s">
        <v>5177</v>
      </c>
      <c r="BT1752" t="s">
        <v>5179</v>
      </c>
    </row>
    <row r="1753" spans="68:72">
      <c r="BP1753" t="s">
        <v>5180</v>
      </c>
      <c r="BQ1753" t="s">
        <v>5181</v>
      </c>
      <c r="BR1753" t="s">
        <v>5180</v>
      </c>
      <c r="BT1753" t="s">
        <v>5182</v>
      </c>
    </row>
    <row r="1754" spans="68:72">
      <c r="BP1754" t="s">
        <v>5183</v>
      </c>
      <c r="BQ1754" t="s">
        <v>5184</v>
      </c>
      <c r="BR1754" t="s">
        <v>5183</v>
      </c>
      <c r="BT1754" t="s">
        <v>5185</v>
      </c>
    </row>
    <row r="1755" spans="68:72">
      <c r="BP1755" t="s">
        <v>5186</v>
      </c>
      <c r="BQ1755" t="s">
        <v>5187</v>
      </c>
      <c r="BR1755" t="s">
        <v>5186</v>
      </c>
      <c r="BT1755" t="s">
        <v>5188</v>
      </c>
    </row>
    <row r="1756" spans="68:72">
      <c r="BP1756" t="s">
        <v>5189</v>
      </c>
      <c r="BQ1756" t="s">
        <v>5190</v>
      </c>
      <c r="BR1756" t="s">
        <v>5189</v>
      </c>
      <c r="BT1756" t="s">
        <v>5191</v>
      </c>
    </row>
    <row r="1757" spans="68:72">
      <c r="BP1757" t="s">
        <v>5192</v>
      </c>
      <c r="BQ1757" t="s">
        <v>5193</v>
      </c>
      <c r="BR1757" t="s">
        <v>5192</v>
      </c>
      <c r="BT1757" t="s">
        <v>5194</v>
      </c>
    </row>
    <row r="1758" spans="68:72">
      <c r="BP1758" t="s">
        <v>5195</v>
      </c>
      <c r="BQ1758" t="s">
        <v>5196</v>
      </c>
      <c r="BR1758" t="s">
        <v>5195</v>
      </c>
      <c r="BT1758" t="s">
        <v>5197</v>
      </c>
    </row>
    <row r="1759" spans="68:72">
      <c r="BP1759" t="s">
        <v>5198</v>
      </c>
      <c r="BQ1759" t="s">
        <v>5199</v>
      </c>
      <c r="BR1759" t="s">
        <v>5198</v>
      </c>
      <c r="BT1759" t="s">
        <v>5200</v>
      </c>
    </row>
    <row r="1760" spans="68:72">
      <c r="BP1760" t="s">
        <v>5201</v>
      </c>
      <c r="BQ1760" t="s">
        <v>5202</v>
      </c>
      <c r="BR1760" t="s">
        <v>5201</v>
      </c>
      <c r="BT1760" t="s">
        <v>5203</v>
      </c>
    </row>
    <row r="1761" spans="68:72">
      <c r="BP1761" t="s">
        <v>5204</v>
      </c>
      <c r="BQ1761" t="s">
        <v>5205</v>
      </c>
      <c r="BR1761" t="s">
        <v>5204</v>
      </c>
      <c r="BT1761" t="s">
        <v>5206</v>
      </c>
    </row>
    <row r="1762" spans="68:72">
      <c r="BP1762" t="s">
        <v>5207</v>
      </c>
      <c r="BQ1762" t="s">
        <v>5205</v>
      </c>
      <c r="BR1762" t="s">
        <v>5207</v>
      </c>
      <c r="BT1762" t="s">
        <v>5208</v>
      </c>
    </row>
    <row r="1763" spans="68:72">
      <c r="BP1763" t="s">
        <v>5209</v>
      </c>
      <c r="BQ1763" t="s">
        <v>5210</v>
      </c>
      <c r="BR1763" t="s">
        <v>5209</v>
      </c>
      <c r="BT1763" t="s">
        <v>5211</v>
      </c>
    </row>
    <row r="1764" spans="68:72">
      <c r="BP1764" t="s">
        <v>5212</v>
      </c>
      <c r="BQ1764" t="s">
        <v>5213</v>
      </c>
      <c r="BR1764" t="s">
        <v>5212</v>
      </c>
      <c r="BT1764" t="s">
        <v>5214</v>
      </c>
    </row>
    <row r="1765" spans="68:72">
      <c r="BP1765" t="s">
        <v>5215</v>
      </c>
      <c r="BQ1765" t="s">
        <v>5213</v>
      </c>
      <c r="BR1765" t="s">
        <v>5215</v>
      </c>
      <c r="BT1765" t="s">
        <v>5216</v>
      </c>
    </row>
    <row r="1766" spans="68:72">
      <c r="BP1766" t="s">
        <v>5217</v>
      </c>
      <c r="BQ1766" t="s">
        <v>5218</v>
      </c>
      <c r="BR1766" t="s">
        <v>5217</v>
      </c>
      <c r="BT1766" t="s">
        <v>5219</v>
      </c>
    </row>
    <row r="1767" spans="68:72">
      <c r="BP1767" t="s">
        <v>5220</v>
      </c>
      <c r="BQ1767" t="s">
        <v>5221</v>
      </c>
      <c r="BR1767" t="s">
        <v>5220</v>
      </c>
      <c r="BT1767" t="s">
        <v>5222</v>
      </c>
    </row>
    <row r="1768" spans="68:72">
      <c r="BP1768" t="s">
        <v>5223</v>
      </c>
      <c r="BQ1768" t="s">
        <v>5224</v>
      </c>
      <c r="BR1768" t="s">
        <v>5223</v>
      </c>
      <c r="BT1768" t="s">
        <v>5225</v>
      </c>
    </row>
    <row r="1769" spans="68:72">
      <c r="BP1769" t="s">
        <v>5226</v>
      </c>
      <c r="BQ1769" t="s">
        <v>5227</v>
      </c>
      <c r="BR1769" t="s">
        <v>5226</v>
      </c>
      <c r="BT1769" t="s">
        <v>5228</v>
      </c>
    </row>
    <row r="1770" spans="68:72">
      <c r="BP1770" t="s">
        <v>5229</v>
      </c>
      <c r="BQ1770" t="s">
        <v>5230</v>
      </c>
      <c r="BR1770" t="s">
        <v>5229</v>
      </c>
      <c r="BT1770" t="s">
        <v>5231</v>
      </c>
    </row>
    <row r="1771" spans="68:72">
      <c r="BP1771" t="s">
        <v>5232</v>
      </c>
      <c r="BQ1771" t="s">
        <v>5233</v>
      </c>
      <c r="BR1771" t="s">
        <v>5232</v>
      </c>
      <c r="BT1771" t="s">
        <v>5234</v>
      </c>
    </row>
    <row r="1772" spans="68:72">
      <c r="BP1772" t="s">
        <v>5235</v>
      </c>
      <c r="BQ1772" t="s">
        <v>5236</v>
      </c>
      <c r="BR1772" t="s">
        <v>5235</v>
      </c>
      <c r="BT1772" t="s">
        <v>5237</v>
      </c>
    </row>
    <row r="1773" spans="68:72">
      <c r="BP1773" t="s">
        <v>5238</v>
      </c>
      <c r="BQ1773" t="s">
        <v>5239</v>
      </c>
      <c r="BR1773" t="s">
        <v>5238</v>
      </c>
      <c r="BT1773" t="s">
        <v>5240</v>
      </c>
    </row>
    <row r="1774" spans="68:72">
      <c r="BP1774" t="s">
        <v>5241</v>
      </c>
      <c r="BQ1774" t="s">
        <v>5242</v>
      </c>
      <c r="BR1774" t="s">
        <v>5241</v>
      </c>
      <c r="BT1774" t="s">
        <v>5243</v>
      </c>
    </row>
    <row r="1775" spans="68:72">
      <c r="BP1775" t="s">
        <v>5244</v>
      </c>
      <c r="BQ1775" t="s">
        <v>5245</v>
      </c>
      <c r="BR1775" t="s">
        <v>5244</v>
      </c>
      <c r="BT1775" t="s">
        <v>5246</v>
      </c>
    </row>
    <row r="1776" spans="68:72">
      <c r="BP1776" t="s">
        <v>5247</v>
      </c>
      <c r="BQ1776" t="s">
        <v>5248</v>
      </c>
      <c r="BR1776" t="s">
        <v>5247</v>
      </c>
      <c r="BT1776" t="s">
        <v>5249</v>
      </c>
    </row>
    <row r="1777" spans="68:72">
      <c r="BP1777" t="s">
        <v>5250</v>
      </c>
      <c r="BQ1777" t="s">
        <v>5251</v>
      </c>
      <c r="BR1777" t="s">
        <v>5250</v>
      </c>
      <c r="BT1777" t="s">
        <v>5252</v>
      </c>
    </row>
    <row r="1778" spans="68:72">
      <c r="BP1778" t="s">
        <v>5253</v>
      </c>
      <c r="BQ1778" t="s">
        <v>5254</v>
      </c>
      <c r="BR1778" t="s">
        <v>5253</v>
      </c>
      <c r="BT1778" t="s">
        <v>5255</v>
      </c>
    </row>
    <row r="1779" spans="68:72">
      <c r="BP1779" t="s">
        <v>5256</v>
      </c>
      <c r="BQ1779" t="s">
        <v>5257</v>
      </c>
      <c r="BR1779" t="s">
        <v>5256</v>
      </c>
      <c r="BT1779" t="s">
        <v>5258</v>
      </c>
    </row>
    <row r="1780" spans="68:72">
      <c r="BP1780" t="s">
        <v>5259</v>
      </c>
      <c r="BQ1780" t="s">
        <v>5260</v>
      </c>
      <c r="BR1780" t="s">
        <v>5259</v>
      </c>
      <c r="BT1780" t="s">
        <v>5261</v>
      </c>
    </row>
    <row r="1781" spans="68:72">
      <c r="BP1781" t="s">
        <v>5262</v>
      </c>
      <c r="BQ1781" t="s">
        <v>5263</v>
      </c>
      <c r="BR1781" t="s">
        <v>5262</v>
      </c>
      <c r="BT1781" t="s">
        <v>5264</v>
      </c>
    </row>
    <row r="1782" spans="68:72">
      <c r="BP1782" t="s">
        <v>5265</v>
      </c>
      <c r="BQ1782" t="s">
        <v>5266</v>
      </c>
      <c r="BR1782" t="s">
        <v>5265</v>
      </c>
      <c r="BT1782" t="s">
        <v>5267</v>
      </c>
    </row>
    <row r="1783" spans="68:72">
      <c r="BP1783" t="s">
        <v>5268</v>
      </c>
      <c r="BQ1783" t="s">
        <v>5269</v>
      </c>
      <c r="BR1783" t="s">
        <v>5268</v>
      </c>
      <c r="BT1783" t="s">
        <v>5270</v>
      </c>
    </row>
    <row r="1784" spans="68:72">
      <c r="BP1784" t="s">
        <v>5271</v>
      </c>
      <c r="BQ1784" t="s">
        <v>5272</v>
      </c>
      <c r="BR1784" t="s">
        <v>5271</v>
      </c>
      <c r="BT1784" t="s">
        <v>5273</v>
      </c>
    </row>
    <row r="1785" spans="68:72">
      <c r="BP1785" t="s">
        <v>5274</v>
      </c>
      <c r="BQ1785" t="s">
        <v>5275</v>
      </c>
      <c r="BR1785" t="s">
        <v>5274</v>
      </c>
      <c r="BT1785" t="s">
        <v>5276</v>
      </c>
    </row>
    <row r="1786" spans="68:72">
      <c r="BP1786" t="s">
        <v>5277</v>
      </c>
      <c r="BQ1786" t="s">
        <v>5278</v>
      </c>
      <c r="BR1786" t="s">
        <v>5277</v>
      </c>
      <c r="BT1786" t="s">
        <v>5279</v>
      </c>
    </row>
    <row r="1787" spans="68:72">
      <c r="BP1787" t="s">
        <v>5280</v>
      </c>
      <c r="BQ1787" t="s">
        <v>5281</v>
      </c>
      <c r="BR1787" t="s">
        <v>5280</v>
      </c>
      <c r="BT1787" t="s">
        <v>5282</v>
      </c>
    </row>
    <row r="1788" spans="68:72">
      <c r="BP1788" t="s">
        <v>5283</v>
      </c>
      <c r="BQ1788" t="s">
        <v>5284</v>
      </c>
      <c r="BR1788" t="s">
        <v>5283</v>
      </c>
      <c r="BT1788" t="s">
        <v>5285</v>
      </c>
    </row>
    <row r="1789" spans="68:72">
      <c r="BP1789" t="s">
        <v>5286</v>
      </c>
      <c r="BQ1789" t="s">
        <v>5287</v>
      </c>
      <c r="BR1789" t="s">
        <v>5286</v>
      </c>
      <c r="BT1789" t="s">
        <v>5288</v>
      </c>
    </row>
    <row r="1790" spans="68:72">
      <c r="BP1790" t="s">
        <v>5289</v>
      </c>
      <c r="BQ1790" t="s">
        <v>5290</v>
      </c>
      <c r="BR1790" t="s">
        <v>5289</v>
      </c>
      <c r="BT1790" t="s">
        <v>5291</v>
      </c>
    </row>
    <row r="1791" spans="68:72">
      <c r="BP1791" t="s">
        <v>5292</v>
      </c>
      <c r="BQ1791" t="s">
        <v>5293</v>
      </c>
      <c r="BR1791" t="s">
        <v>5292</v>
      </c>
      <c r="BT1791" t="s">
        <v>5294</v>
      </c>
    </row>
    <row r="1792" spans="68:72">
      <c r="BP1792" t="s">
        <v>5295</v>
      </c>
      <c r="BQ1792" t="s">
        <v>5296</v>
      </c>
      <c r="BR1792" t="s">
        <v>5295</v>
      </c>
      <c r="BT1792" t="s">
        <v>5297</v>
      </c>
    </row>
    <row r="1793" spans="68:72">
      <c r="BP1793" t="s">
        <v>5298</v>
      </c>
      <c r="BQ1793" t="s">
        <v>5299</v>
      </c>
      <c r="BR1793" t="s">
        <v>5298</v>
      </c>
      <c r="BT1793" t="s">
        <v>5300</v>
      </c>
    </row>
    <row r="1794" spans="68:72">
      <c r="BP1794" t="s">
        <v>5301</v>
      </c>
      <c r="BQ1794" t="s">
        <v>5299</v>
      </c>
      <c r="BR1794" t="s">
        <v>5301</v>
      </c>
      <c r="BT1794" t="s">
        <v>5302</v>
      </c>
    </row>
    <row r="1795" spans="68:72">
      <c r="BP1795" t="s">
        <v>5303</v>
      </c>
      <c r="BQ1795" t="s">
        <v>5304</v>
      </c>
      <c r="BR1795" t="s">
        <v>5303</v>
      </c>
      <c r="BT1795" t="s">
        <v>5305</v>
      </c>
    </row>
    <row r="1796" spans="68:72">
      <c r="BP1796" t="s">
        <v>5306</v>
      </c>
      <c r="BQ1796" t="s">
        <v>5304</v>
      </c>
      <c r="BR1796" t="s">
        <v>5306</v>
      </c>
      <c r="BT1796" t="s">
        <v>5307</v>
      </c>
    </row>
    <row r="1797" spans="68:72">
      <c r="BP1797" t="s">
        <v>5308</v>
      </c>
      <c r="BQ1797" t="s">
        <v>5309</v>
      </c>
      <c r="BR1797" t="s">
        <v>5308</v>
      </c>
      <c r="BT1797" t="s">
        <v>5310</v>
      </c>
    </row>
    <row r="1798" spans="68:72">
      <c r="BP1798" t="s">
        <v>5311</v>
      </c>
      <c r="BQ1798" t="s">
        <v>5309</v>
      </c>
      <c r="BR1798" t="s">
        <v>5311</v>
      </c>
      <c r="BT1798" t="s">
        <v>5312</v>
      </c>
    </row>
    <row r="1799" spans="68:72">
      <c r="BP1799" t="s">
        <v>5313</v>
      </c>
      <c r="BQ1799" t="s">
        <v>5314</v>
      </c>
      <c r="BR1799" t="s">
        <v>5313</v>
      </c>
      <c r="BT1799" t="s">
        <v>5315</v>
      </c>
    </row>
    <row r="1800" spans="68:72">
      <c r="BP1800" t="s">
        <v>5316</v>
      </c>
      <c r="BQ1800" t="s">
        <v>5317</v>
      </c>
      <c r="BR1800" t="s">
        <v>5316</v>
      </c>
      <c r="BT1800" t="s">
        <v>5318</v>
      </c>
    </row>
    <row r="1801" spans="68:72">
      <c r="BP1801" t="s">
        <v>5319</v>
      </c>
      <c r="BQ1801" t="s">
        <v>5320</v>
      </c>
      <c r="BR1801" t="s">
        <v>5319</v>
      </c>
      <c r="BT1801" t="s">
        <v>5321</v>
      </c>
    </row>
    <row r="1802" spans="68:72">
      <c r="BP1802" t="s">
        <v>5322</v>
      </c>
      <c r="BQ1802" t="s">
        <v>5323</v>
      </c>
      <c r="BR1802" t="s">
        <v>5322</v>
      </c>
      <c r="BT1802" t="s">
        <v>5324</v>
      </c>
    </row>
    <row r="1803" spans="68:72">
      <c r="BP1803" t="s">
        <v>5325</v>
      </c>
      <c r="BQ1803" t="s">
        <v>5326</v>
      </c>
      <c r="BR1803" t="s">
        <v>5325</v>
      </c>
      <c r="BT1803" t="s">
        <v>5327</v>
      </c>
    </row>
    <row r="1804" spans="68:72">
      <c r="BP1804" t="s">
        <v>5328</v>
      </c>
      <c r="BQ1804" t="s">
        <v>5329</v>
      </c>
      <c r="BR1804" t="s">
        <v>5328</v>
      </c>
      <c r="BT1804" t="s">
        <v>5330</v>
      </c>
    </row>
    <row r="1805" spans="68:72">
      <c r="BP1805" t="s">
        <v>5331</v>
      </c>
      <c r="BQ1805" t="s">
        <v>5332</v>
      </c>
      <c r="BR1805" t="s">
        <v>5331</v>
      </c>
      <c r="BT1805" t="s">
        <v>5333</v>
      </c>
    </row>
    <row r="1806" spans="68:72">
      <c r="BP1806" t="s">
        <v>5334</v>
      </c>
      <c r="BQ1806" t="s">
        <v>5335</v>
      </c>
      <c r="BR1806" t="s">
        <v>5334</v>
      </c>
      <c r="BT1806" t="s">
        <v>5336</v>
      </c>
    </row>
    <row r="1807" spans="68:72">
      <c r="BP1807" t="s">
        <v>5337</v>
      </c>
      <c r="BQ1807" t="s">
        <v>5338</v>
      </c>
      <c r="BR1807" t="s">
        <v>5337</v>
      </c>
      <c r="BT1807" t="s">
        <v>5339</v>
      </c>
    </row>
    <row r="1808" spans="68:72">
      <c r="BP1808" t="s">
        <v>5340</v>
      </c>
      <c r="BQ1808" t="s">
        <v>5341</v>
      </c>
      <c r="BR1808" t="s">
        <v>5340</v>
      </c>
      <c r="BT1808" t="s">
        <v>5342</v>
      </c>
    </row>
    <row r="1809" spans="68:72">
      <c r="BP1809" t="s">
        <v>5343</v>
      </c>
      <c r="BQ1809" t="s">
        <v>5344</v>
      </c>
      <c r="BR1809" t="s">
        <v>5343</v>
      </c>
      <c r="BT1809" t="s">
        <v>5345</v>
      </c>
    </row>
    <row r="1810" spans="68:72">
      <c r="BP1810" t="s">
        <v>5346</v>
      </c>
      <c r="BQ1810" t="s">
        <v>5347</v>
      </c>
      <c r="BR1810" t="s">
        <v>5346</v>
      </c>
      <c r="BT1810" t="s">
        <v>5348</v>
      </c>
    </row>
    <row r="1811" spans="68:72">
      <c r="BP1811" t="s">
        <v>5349</v>
      </c>
      <c r="BQ1811" t="s">
        <v>5350</v>
      </c>
      <c r="BR1811" t="s">
        <v>5349</v>
      </c>
      <c r="BT1811" t="s">
        <v>5351</v>
      </c>
    </row>
    <row r="1812" spans="68:72">
      <c r="BP1812" t="s">
        <v>5352</v>
      </c>
      <c r="BQ1812" t="s">
        <v>5353</v>
      </c>
      <c r="BR1812" t="s">
        <v>5352</v>
      </c>
      <c r="BT1812" t="s">
        <v>5354</v>
      </c>
    </row>
    <row r="1813" spans="68:72">
      <c r="BP1813" t="s">
        <v>5355</v>
      </c>
      <c r="BQ1813" t="s">
        <v>5356</v>
      </c>
      <c r="BR1813" t="s">
        <v>5355</v>
      </c>
      <c r="BT1813" t="s">
        <v>5357</v>
      </c>
    </row>
    <row r="1814" spans="68:72">
      <c r="BP1814" t="s">
        <v>5358</v>
      </c>
      <c r="BQ1814" t="s">
        <v>5359</v>
      </c>
      <c r="BR1814" t="s">
        <v>5358</v>
      </c>
      <c r="BT1814" t="s">
        <v>5360</v>
      </c>
    </row>
    <row r="1815" spans="68:72">
      <c r="BP1815" t="s">
        <v>5361</v>
      </c>
      <c r="BQ1815" t="s">
        <v>5362</v>
      </c>
      <c r="BR1815" t="s">
        <v>5361</v>
      </c>
      <c r="BT1815" t="s">
        <v>5363</v>
      </c>
    </row>
    <row r="1816" spans="68:72">
      <c r="BP1816" t="s">
        <v>5364</v>
      </c>
      <c r="BQ1816" t="s">
        <v>5365</v>
      </c>
      <c r="BR1816" t="s">
        <v>5364</v>
      </c>
      <c r="BT1816" t="s">
        <v>5366</v>
      </c>
    </row>
    <row r="1817" spans="68:72">
      <c r="BP1817" t="s">
        <v>5367</v>
      </c>
      <c r="BQ1817" t="s">
        <v>5368</v>
      </c>
      <c r="BR1817" t="s">
        <v>5367</v>
      </c>
      <c r="BT1817" t="s">
        <v>5369</v>
      </c>
    </row>
    <row r="1818" spans="68:72">
      <c r="BP1818" t="s">
        <v>5370</v>
      </c>
      <c r="BQ1818" t="s">
        <v>5371</v>
      </c>
      <c r="BR1818" t="s">
        <v>5370</v>
      </c>
      <c r="BT1818" t="s">
        <v>5372</v>
      </c>
    </row>
    <row r="1819" spans="68:72">
      <c r="BP1819" t="s">
        <v>5373</v>
      </c>
      <c r="BQ1819" t="s">
        <v>5374</v>
      </c>
      <c r="BR1819" t="s">
        <v>5373</v>
      </c>
      <c r="BT1819" t="s">
        <v>5375</v>
      </c>
    </row>
    <row r="1820" spans="68:72">
      <c r="BP1820" t="s">
        <v>5376</v>
      </c>
      <c r="BQ1820" t="s">
        <v>5377</v>
      </c>
      <c r="BR1820" t="s">
        <v>5376</v>
      </c>
      <c r="BT1820" t="s">
        <v>5378</v>
      </c>
    </row>
    <row r="1821" spans="68:72">
      <c r="BP1821" t="s">
        <v>5379</v>
      </c>
      <c r="BQ1821" t="s">
        <v>5380</v>
      </c>
      <c r="BR1821" t="s">
        <v>5379</v>
      </c>
      <c r="BT1821" t="s">
        <v>5381</v>
      </c>
    </row>
    <row r="1822" spans="68:72">
      <c r="BP1822" t="s">
        <v>5382</v>
      </c>
      <c r="BQ1822" t="s">
        <v>5383</v>
      </c>
      <c r="BR1822" t="s">
        <v>5382</v>
      </c>
      <c r="BT1822" t="s">
        <v>5384</v>
      </c>
    </row>
    <row r="1823" spans="68:72">
      <c r="BP1823" t="s">
        <v>5385</v>
      </c>
      <c r="BQ1823" t="s">
        <v>5386</v>
      </c>
      <c r="BR1823" t="s">
        <v>5385</v>
      </c>
      <c r="BT1823" t="s">
        <v>5387</v>
      </c>
    </row>
    <row r="1824" spans="68:72">
      <c r="BP1824" t="s">
        <v>5388</v>
      </c>
      <c r="BQ1824" t="s">
        <v>5389</v>
      </c>
      <c r="BR1824" t="s">
        <v>5388</v>
      </c>
      <c r="BT1824" t="s">
        <v>5390</v>
      </c>
    </row>
    <row r="1825" spans="68:72">
      <c r="BP1825" t="s">
        <v>5391</v>
      </c>
      <c r="BQ1825" t="s">
        <v>5392</v>
      </c>
      <c r="BR1825" t="s">
        <v>5391</v>
      </c>
      <c r="BT1825" t="s">
        <v>5393</v>
      </c>
    </row>
    <row r="1826" spans="68:72">
      <c r="BP1826" t="s">
        <v>5394</v>
      </c>
      <c r="BQ1826" t="s">
        <v>5395</v>
      </c>
      <c r="BR1826" t="s">
        <v>5394</v>
      </c>
      <c r="BT1826" t="s">
        <v>5396</v>
      </c>
    </row>
    <row r="1827" spans="68:72">
      <c r="BP1827" t="s">
        <v>5397</v>
      </c>
      <c r="BQ1827" t="s">
        <v>5398</v>
      </c>
      <c r="BR1827" t="s">
        <v>5397</v>
      </c>
      <c r="BT1827" t="s">
        <v>5399</v>
      </c>
    </row>
    <row r="1828" spans="68:72">
      <c r="BP1828" t="s">
        <v>5400</v>
      </c>
      <c r="BQ1828" t="s">
        <v>5401</v>
      </c>
      <c r="BR1828" t="s">
        <v>5400</v>
      </c>
      <c r="BT1828" t="s">
        <v>5402</v>
      </c>
    </row>
    <row r="1829" spans="68:72">
      <c r="BP1829" t="s">
        <v>5403</v>
      </c>
      <c r="BQ1829" t="s">
        <v>5404</v>
      </c>
      <c r="BR1829" t="s">
        <v>5403</v>
      </c>
      <c r="BT1829" t="s">
        <v>5405</v>
      </c>
    </row>
    <row r="1830" spans="68:72">
      <c r="BP1830" t="s">
        <v>5406</v>
      </c>
      <c r="BQ1830" t="s">
        <v>3853</v>
      </c>
      <c r="BR1830" t="s">
        <v>5406</v>
      </c>
      <c r="BT1830" t="s">
        <v>5407</v>
      </c>
    </row>
    <row r="1831" spans="68:72">
      <c r="BP1831" t="s">
        <v>5408</v>
      </c>
      <c r="BQ1831" t="s">
        <v>4026</v>
      </c>
      <c r="BR1831" t="s">
        <v>5408</v>
      </c>
      <c r="BT1831" t="s">
        <v>5409</v>
      </c>
    </row>
    <row r="1832" spans="68:72">
      <c r="BP1832" t="s">
        <v>5410</v>
      </c>
      <c r="BQ1832" t="s">
        <v>5411</v>
      </c>
      <c r="BR1832" t="s">
        <v>5410</v>
      </c>
      <c r="BT1832" t="s">
        <v>5412</v>
      </c>
    </row>
    <row r="1833" spans="68:72">
      <c r="BP1833" t="s">
        <v>5413</v>
      </c>
      <c r="BQ1833" t="s">
        <v>5414</v>
      </c>
      <c r="BR1833" t="s">
        <v>5413</v>
      </c>
      <c r="BT1833" t="s">
        <v>5415</v>
      </c>
    </row>
    <row r="1834" spans="68:72">
      <c r="BP1834" t="s">
        <v>5416</v>
      </c>
      <c r="BQ1834" t="s">
        <v>5417</v>
      </c>
      <c r="BR1834" t="s">
        <v>5416</v>
      </c>
      <c r="BT1834" t="s">
        <v>5418</v>
      </c>
    </row>
    <row r="1835" spans="68:72">
      <c r="BP1835" t="s">
        <v>5419</v>
      </c>
      <c r="BQ1835" t="s">
        <v>5420</v>
      </c>
      <c r="BR1835" t="s">
        <v>5419</v>
      </c>
      <c r="BT1835" t="s">
        <v>5421</v>
      </c>
    </row>
  </sheetData>
  <autoFilter xmlns:etc="http://www.wps.cn/officeDocument/2017/etCustomData" ref="A1:BR1835" etc:filterBottomFollowUsedRange="0">
    <extLst/>
  </autoFilter>
  <sortState ref="K2:L94">
    <sortCondition ref="L2:L94"/>
  </sortState>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AC112"/>
  <sheetViews>
    <sheetView showGridLines="0" topLeftCell="A9"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节能环保</v>
      </c>
      <c r="E4" s="8"/>
      <c r="F4" s="8"/>
      <c r="G4" s="8"/>
      <c r="H4" s="6"/>
      <c r="I4" s="70"/>
    </row>
    <row r="5" customFormat="1" ht="64.5" customHeight="1" spans="1:9">
      <c r="A5" s="7" t="s">
        <v>5426</v>
      </c>
      <c r="B5" s="7"/>
      <c r="C5" s="7"/>
      <c r="D5" s="9" t="str">
        <f>IF(村级组织运转!D5="","",村级组织运转!D5)</f>
        <v>183001-广水市余店镇人民政府</v>
      </c>
      <c r="E5" s="9"/>
      <c r="F5" s="9"/>
      <c r="G5" s="9"/>
      <c r="H5" s="6"/>
      <c r="I5" s="70"/>
    </row>
    <row r="6" customFormat="1" ht="64.5" customHeight="1" spans="1:9">
      <c r="A6" s="7" t="s">
        <v>5427</v>
      </c>
      <c r="B6" s="7" t="s">
        <v>20</v>
      </c>
      <c r="C6" s="7"/>
      <c r="D6" s="8" t="s">
        <v>34</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8">
      <c r="A11" s="17" t="s">
        <v>5432</v>
      </c>
      <c r="B11" s="17"/>
      <c r="C11" s="18"/>
      <c r="D11" s="19"/>
      <c r="E11" s="19"/>
      <c r="G11" s="20" t="s">
        <v>5433</v>
      </c>
      <c r="H11" s="20"/>
    </row>
    <row r="12" s="2" customFormat="1" ht="22.5" customHeight="1" spans="1:29">
      <c r="A12" s="21" t="s">
        <v>5434</v>
      </c>
      <c r="B12" s="22"/>
      <c r="C12" s="21" t="str">
        <f ca="1">MID(CELL("filename",A1),FIND("]",CELL("filename",A1))+1,99)</f>
        <v>节能环保</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40" customHeight="1" spans="1:29">
      <c r="A13" s="21" t="s">
        <v>5438</v>
      </c>
      <c r="B13" s="22"/>
      <c r="C13" s="21" t="s">
        <v>5439</v>
      </c>
      <c r="D13" s="22"/>
      <c r="E13" s="21" t="s">
        <v>5440</v>
      </c>
      <c r="F13" s="22"/>
      <c r="G13" s="21" t="s">
        <v>5439</v>
      </c>
      <c r="H13" s="22"/>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67</v>
      </c>
      <c r="D17" s="22"/>
      <c r="E17" s="27" t="s">
        <v>7</v>
      </c>
      <c r="F17" s="27"/>
      <c r="G17" s="27"/>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f>IF(村级组织运转!C19="","",村级组织运转!C19)</f>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c r="D20" s="29"/>
      <c r="E20" s="29"/>
      <c r="F20" s="29"/>
      <c r="G20" s="29"/>
      <c r="H20" s="29"/>
    </row>
    <row r="21" s="2" customFormat="1" ht="90" customHeight="1" spans="1:8">
      <c r="A21" s="21" t="s">
        <v>5457</v>
      </c>
      <c r="B21" s="22"/>
      <c r="C21" s="29" t="s">
        <v>5718</v>
      </c>
      <c r="D21" s="29"/>
      <c r="E21" s="29"/>
      <c r="F21" s="29"/>
      <c r="G21" s="29"/>
      <c r="H21" s="29"/>
    </row>
    <row r="22" s="2" customFormat="1" ht="22.5" customHeight="1" spans="1:8">
      <c r="A22" s="21" t="s">
        <v>5459</v>
      </c>
      <c r="B22" s="22"/>
      <c r="C22" s="30">
        <v>7362000</v>
      </c>
      <c r="D22" s="30"/>
      <c r="E22" s="21" t="s">
        <v>5460</v>
      </c>
      <c r="F22" s="22"/>
      <c r="G22" s="31">
        <f>G28</f>
        <v>1472400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c r="H24" s="27"/>
    </row>
    <row r="25" s="2" customFormat="1" ht="22.5" customHeight="1" spans="1:8">
      <c r="A25" s="35"/>
      <c r="B25" s="36"/>
      <c r="C25" s="21" t="str">
        <f>IF(C19="","",C19-1&amp;"年")</f>
        <v>2024年</v>
      </c>
      <c r="D25" s="22"/>
      <c r="E25" s="37">
        <v>1472400</v>
      </c>
      <c r="F25" s="37">
        <v>1472400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1472400</v>
      </c>
      <c r="H28" s="30"/>
    </row>
    <row r="29" s="2" customFormat="1" ht="22.5" customHeight="1" spans="1:8">
      <c r="A29" s="35"/>
      <c r="B29" s="36"/>
      <c r="C29" s="42" t="s">
        <v>5471</v>
      </c>
      <c r="D29" s="43"/>
      <c r="E29" s="43"/>
      <c r="F29" s="43"/>
      <c r="G29" s="30">
        <f>SUM(G30,G33)</f>
        <v>1472400</v>
      </c>
      <c r="H29" s="30"/>
    </row>
    <row r="30" s="2" customFormat="1" ht="22.5" customHeight="1" spans="1:8">
      <c r="A30" s="35"/>
      <c r="B30" s="36"/>
      <c r="C30" s="44" t="s">
        <v>5472</v>
      </c>
      <c r="D30" s="45"/>
      <c r="E30" s="45"/>
      <c r="F30" s="45"/>
      <c r="G30" s="30">
        <f>SUM(G31:G32)</f>
        <v>1472400</v>
      </c>
      <c r="H30" s="30"/>
    </row>
    <row r="31" s="2" customFormat="1" ht="22.5" customHeight="1" spans="1:8">
      <c r="A31" s="35"/>
      <c r="B31" s="36"/>
      <c r="C31" s="44" t="s">
        <v>5473</v>
      </c>
      <c r="D31" s="45"/>
      <c r="E31" s="45"/>
      <c r="F31" s="45"/>
      <c r="G31" s="30">
        <v>1472400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74" customHeight="1" spans="1:16">
      <c r="A39" s="50" t="s">
        <v>173</v>
      </c>
      <c r="B39" s="51" t="s">
        <v>174</v>
      </c>
      <c r="C39" s="52"/>
      <c r="D39" s="53">
        <v>68700</v>
      </c>
      <c r="E39" s="64" t="s">
        <v>5719</v>
      </c>
      <c r="F39" s="64"/>
      <c r="G39" s="64"/>
      <c r="H39" s="64"/>
      <c r="I39" s="77" t="str">
        <f>IF(B39="","",IFERROR(IF(COUNTIF(CS!$BR$2:$BR$1835,B39)&gt;0,IF(ISNUMBER(MID(B39,7,1)*1)=TRUE,CS!$B$13,CS!$B$14),VLOOKUP(B39,CS!BP:BQ,2,0)),CS!$B$12))</f>
        <v>一般行政管理事务</v>
      </c>
      <c r="J39" s="78"/>
      <c r="K39" s="78"/>
      <c r="L39" s="78"/>
      <c r="M39" s="79" t="s">
        <v>5484</v>
      </c>
      <c r="N39" s="79"/>
      <c r="O39" s="79"/>
      <c r="P39" s="73"/>
    </row>
    <row r="40" s="2" customFormat="1" ht="30" customHeight="1" spans="1:16">
      <c r="A40" s="50" t="s">
        <v>121</v>
      </c>
      <c r="B40" s="51" t="s">
        <v>174</v>
      </c>
      <c r="C40" s="52"/>
      <c r="D40" s="53">
        <v>80000</v>
      </c>
      <c r="E40" s="64" t="s">
        <v>5720</v>
      </c>
      <c r="F40" s="64"/>
      <c r="G40" s="64"/>
      <c r="H40" s="64"/>
      <c r="I40" s="77" t="str">
        <f>IF(B40="","",IFERROR(IF(COUNTIF(CS!$BR$2:$BR$1835,B40)&gt;0,IF(ISNUMBER(MID(B40,7,1)*1)=TRUE,CS!$B$13,CS!$B$14),VLOOKUP(B40,CS!BP:BQ,2,0)),CS!$B$12))</f>
        <v>一般行政管理事务</v>
      </c>
      <c r="J40" s="78"/>
      <c r="K40" s="78"/>
      <c r="L40" s="78"/>
      <c r="M40" s="79"/>
      <c r="N40" s="79"/>
      <c r="O40" s="79"/>
      <c r="P40" s="73"/>
    </row>
    <row r="41" s="2" customFormat="1" ht="45" customHeight="1" spans="1:16">
      <c r="A41" s="50" t="s">
        <v>121</v>
      </c>
      <c r="B41" s="51" t="s">
        <v>174</v>
      </c>
      <c r="C41" s="52"/>
      <c r="D41" s="53">
        <v>45700</v>
      </c>
      <c r="E41" s="64" t="s">
        <v>5721</v>
      </c>
      <c r="F41" s="64"/>
      <c r="G41" s="64"/>
      <c r="H41" s="64"/>
      <c r="I41" s="77" t="str">
        <f>IF(B41="","",IFERROR(IF(COUNTIF(CS!$BR$2:$BR$1835,B41)&gt;0,IF(ISNUMBER(MID(B41,7,1)*1)=TRUE,CS!$B$13,CS!$B$14),VLOOKUP(B41,CS!BP:BQ,2,0)),CS!$B$12))</f>
        <v>一般行政管理事务</v>
      </c>
      <c r="J41" s="78"/>
      <c r="K41" s="78"/>
      <c r="L41" s="78"/>
      <c r="M41" s="79"/>
      <c r="N41" s="79"/>
      <c r="O41" s="79"/>
      <c r="P41" s="73"/>
    </row>
    <row r="42" s="2" customFormat="1" ht="127" customHeight="1" spans="1:16">
      <c r="A42" s="50" t="s">
        <v>215</v>
      </c>
      <c r="B42" s="51" t="s">
        <v>174</v>
      </c>
      <c r="C42" s="52"/>
      <c r="D42" s="53">
        <v>238000</v>
      </c>
      <c r="E42" s="64" t="s">
        <v>5722</v>
      </c>
      <c r="F42" s="64"/>
      <c r="G42" s="64"/>
      <c r="H42" s="64"/>
      <c r="I42" s="77" t="str">
        <f>IF(B42="","",IFERROR(IF(COUNTIF(CS!$BR$2:$BR$1835,B42)&gt;0,IF(ISNUMBER(MID(B42,7,1)*1)=TRUE,CS!$B$13,CS!$B$14),VLOOKUP(B42,CS!BP:BQ,2,0)),CS!$B$12))</f>
        <v>一般行政管理事务</v>
      </c>
      <c r="J42" s="78"/>
      <c r="K42" s="78"/>
      <c r="L42" s="78"/>
      <c r="M42" s="79"/>
      <c r="N42" s="79"/>
      <c r="O42" s="79"/>
      <c r="P42" s="73"/>
    </row>
    <row r="43" s="2" customFormat="1" ht="57" customHeight="1" spans="1:16">
      <c r="A43" s="50" t="s">
        <v>210</v>
      </c>
      <c r="B43" s="51" t="s">
        <v>174</v>
      </c>
      <c r="C43" s="52"/>
      <c r="D43" s="53">
        <v>1040000</v>
      </c>
      <c r="E43" s="64" t="s">
        <v>5723</v>
      </c>
      <c r="F43" s="64"/>
      <c r="G43" s="64"/>
      <c r="H43" s="64"/>
      <c r="I43" s="77" t="str">
        <f>IF(B43="","",IFERROR(IF(COUNTIF(CS!$BR$2:$BR$1835,B43)&gt;0,IF(ISNUMBER(MID(B43,7,1)*1)=TRUE,CS!$B$13,CS!$B$14),VLOOKUP(B43,CS!BP:BQ,2,0)),CS!$B$12))</f>
        <v>一般行政管理事务</v>
      </c>
      <c r="J43" s="78"/>
      <c r="K43" s="78"/>
      <c r="L43" s="78"/>
      <c r="M43" s="79"/>
      <c r="N43" s="79"/>
      <c r="O43" s="79"/>
      <c r="P43" s="73"/>
    </row>
    <row r="44" s="2" customFormat="1" ht="30" customHeight="1" spans="1:16">
      <c r="A44" s="50"/>
      <c r="B44" s="51"/>
      <c r="C44" s="52"/>
      <c r="D44" s="53"/>
      <c r="E44" s="93"/>
      <c r="F44" s="93"/>
      <c r="G44" s="93"/>
      <c r="H44" s="93"/>
      <c r="I44" s="77" t="str">
        <f>IF(B44="","",IFERROR(IF(COUNTIF(CS!$BR$2:$BR$1835,B44)&gt;0,IF(ISNUMBER(MID(B44,7,1)*1)=TRUE,CS!$B$13,CS!$B$14),VLOOKUP(B44,CS!BP:BQ,2,0)),CS!$B$12))</f>
        <v/>
      </c>
      <c r="J44" s="78"/>
      <c r="K44" s="78"/>
      <c r="L44" s="78"/>
      <c r="M44" s="79"/>
      <c r="N44" s="79"/>
      <c r="O44" s="79"/>
      <c r="P44" s="73"/>
    </row>
    <row r="45" s="2" customFormat="1" ht="30" customHeight="1" spans="1:16">
      <c r="A45" s="50"/>
      <c r="B45" s="51"/>
      <c r="C45" s="52"/>
      <c r="D45" s="53"/>
      <c r="E45" s="93"/>
      <c r="F45" s="93"/>
      <c r="G45" s="93"/>
      <c r="H45" s="93"/>
      <c r="I45" s="77" t="str">
        <f>IF(B45="","",IFERROR(IF(COUNTIF(CS!$BR$2:$BR$1835,B45)&gt;0,IF(ISNUMBER(MID(B45,7,1)*1)=TRUE,CS!$B$13,CS!$B$14),VLOOKUP(B45,CS!BP:BQ,2,0)),CS!$B$12))</f>
        <v/>
      </c>
      <c r="J45" s="78"/>
      <c r="K45" s="78"/>
      <c r="L45" s="78"/>
      <c r="M45" s="79"/>
      <c r="N45" s="79"/>
      <c r="O45" s="79"/>
      <c r="P45" s="73"/>
    </row>
    <row r="46" s="2" customFormat="1" ht="30" customHeight="1" spans="1:16">
      <c r="A46" s="50"/>
      <c r="B46" s="51"/>
      <c r="C46" s="52"/>
      <c r="D46" s="53"/>
      <c r="E46" s="93"/>
      <c r="F46" s="93"/>
      <c r="G46" s="93"/>
      <c r="H46" s="93"/>
      <c r="I46" s="77" t="str">
        <f>IF(B46="","",IFERROR(IF(COUNTIF(CS!$BR$2:$BR$1835,B46)&gt;0,IF(ISNUMBER(MID(B46,7,1)*1)=TRUE,CS!$B$13,CS!$B$14),VLOOKUP(B46,CS!BP:BQ,2,0)),CS!$B$12))</f>
        <v/>
      </c>
      <c r="J46" s="78"/>
      <c r="K46" s="78"/>
      <c r="L46" s="78"/>
      <c r="M46" s="79"/>
      <c r="N46" s="79"/>
      <c r="O46" s="79"/>
      <c r="P46" s="73"/>
    </row>
    <row r="47" s="2" customFormat="1" ht="30" customHeight="1" spans="1:16">
      <c r="A47" s="50"/>
      <c r="B47" s="51"/>
      <c r="C47" s="52"/>
      <c r="D47" s="53"/>
      <c r="E47" s="93"/>
      <c r="F47" s="93"/>
      <c r="G47" s="93"/>
      <c r="H47" s="93"/>
      <c r="I47" s="77" t="str">
        <f>IF(B47="","",IFERROR(IF(COUNTIF(CS!$BR$2:$BR$1835,B47)&gt;0,IF(ISNUMBER(MID(B47,7,1)*1)=TRUE,CS!$B$13,CS!$B$14),VLOOKUP(B47,CS!BP:BQ,2,0)),CS!$B$12))</f>
        <v/>
      </c>
      <c r="J47" s="78"/>
      <c r="K47" s="78"/>
      <c r="L47" s="78"/>
      <c r="M47" s="79"/>
      <c r="N47" s="79"/>
      <c r="O47" s="79"/>
      <c r="P47" s="73"/>
    </row>
    <row r="48" s="2" customFormat="1" ht="30" customHeight="1" spans="1:16">
      <c r="A48" s="50"/>
      <c r="B48" s="51"/>
      <c r="C48" s="52"/>
      <c r="D48" s="53"/>
      <c r="E48" s="93"/>
      <c r="F48" s="93"/>
      <c r="G48" s="93"/>
      <c r="H48" s="93"/>
      <c r="I48" s="77" t="str">
        <f>IF(B48="","",IFERROR(IF(COUNTIF(CS!$BR$2:$BR$1835,B48)&gt;0,IF(ISNUMBER(MID(B48,7,1)*1)=TRUE,CS!$B$13,CS!$B$14),VLOOKUP(B48,CS!BP:BQ,2,0)),CS!$B$12))</f>
        <v/>
      </c>
      <c r="J48" s="78"/>
      <c r="K48" s="78"/>
      <c r="L48" s="78"/>
      <c r="M48" s="79"/>
      <c r="N48" s="79"/>
      <c r="O48" s="79"/>
      <c r="P48" s="73"/>
    </row>
    <row r="49" s="2" customFormat="1" ht="22.5" customHeight="1" spans="1:16">
      <c r="A49" s="48" t="s">
        <v>5487</v>
      </c>
      <c r="B49" s="48"/>
      <c r="C49" s="48"/>
      <c r="D49" s="48"/>
      <c r="E49" s="48"/>
      <c r="F49" s="48"/>
      <c r="G49" s="48"/>
      <c r="H49" s="48"/>
      <c r="I49" s="80"/>
      <c r="J49" s="73"/>
      <c r="K49" s="73"/>
      <c r="L49" s="73"/>
      <c r="M49" s="73"/>
      <c r="N49" s="73"/>
      <c r="O49" s="73"/>
      <c r="P49" s="73"/>
    </row>
    <row r="50" s="2" customFormat="1" ht="22.5" customHeight="1" spans="1:8">
      <c r="A50" s="29" t="s">
        <v>8</v>
      </c>
      <c r="B50" s="65" t="s">
        <v>9</v>
      </c>
      <c r="C50" s="66"/>
      <c r="D50" s="29" t="s">
        <v>5488</v>
      </c>
      <c r="E50" s="29" t="s">
        <v>5489</v>
      </c>
      <c r="F50" s="29" t="s">
        <v>5490</v>
      </c>
      <c r="G50" s="21" t="s">
        <v>5491</v>
      </c>
      <c r="H50" s="22"/>
    </row>
    <row r="51" s="2" customFormat="1" ht="22.5" customHeight="1" spans="1:8">
      <c r="A51" s="67"/>
      <c r="B51" s="67"/>
      <c r="C51" s="67"/>
      <c r="D51" s="29"/>
      <c r="E51" s="29"/>
      <c r="F51" s="68"/>
      <c r="G51" s="31" t="str">
        <f>IF(OR(E51&gt;0,F51&gt;0),E51*F51,"")</f>
        <v/>
      </c>
      <c r="H51" s="32"/>
    </row>
    <row r="52" s="2" customFormat="1" ht="22.5" customHeight="1" spans="1:8">
      <c r="A52" s="67"/>
      <c r="B52" s="67"/>
      <c r="C52" s="67"/>
      <c r="D52" s="29"/>
      <c r="E52" s="29"/>
      <c r="F52" s="68"/>
      <c r="G52" s="31" t="str">
        <f t="shared" ref="G52:G59" si="0">IF(OR(E52="",F52=""),"",E52*F52)</f>
        <v/>
      </c>
      <c r="H52" s="32"/>
    </row>
    <row r="53" s="2" customFormat="1" ht="22.5" customHeight="1" spans="1:8">
      <c r="A53" s="67"/>
      <c r="B53" s="67"/>
      <c r="C53" s="67"/>
      <c r="D53" s="29"/>
      <c r="E53" s="29"/>
      <c r="F53" s="68"/>
      <c r="G53" s="31" t="str">
        <f t="shared" si="0"/>
        <v/>
      </c>
      <c r="H53" s="32"/>
    </row>
    <row r="54" s="2" customFormat="1" ht="22.5" customHeight="1" spans="1:8">
      <c r="A54" s="67"/>
      <c r="B54" s="67"/>
      <c r="C54" s="67"/>
      <c r="D54" s="29"/>
      <c r="E54" s="29"/>
      <c r="F54" s="68"/>
      <c r="G54" s="31" t="str">
        <f t="shared" si="0"/>
        <v/>
      </c>
      <c r="H54" s="32"/>
    </row>
    <row r="55" s="2" customFormat="1" ht="22.5" customHeight="1" spans="1:8">
      <c r="A55" s="67"/>
      <c r="B55" s="67"/>
      <c r="C55" s="67"/>
      <c r="D55" s="29"/>
      <c r="E55" s="29"/>
      <c r="F55" s="68"/>
      <c r="G55" s="31" t="str">
        <f t="shared" si="0"/>
        <v/>
      </c>
      <c r="H55" s="32"/>
    </row>
    <row r="56" s="2" customFormat="1" ht="22.5" customHeight="1" spans="1:8">
      <c r="A56" s="67"/>
      <c r="B56" s="67"/>
      <c r="C56" s="67"/>
      <c r="D56" s="29"/>
      <c r="E56" s="29"/>
      <c r="F56" s="68"/>
      <c r="G56" s="31" t="str">
        <f t="shared" si="0"/>
        <v/>
      </c>
      <c r="H56" s="32"/>
    </row>
    <row r="57" s="2" customFormat="1" ht="22.5" customHeight="1" spans="1:8">
      <c r="A57" s="67"/>
      <c r="B57" s="67"/>
      <c r="C57" s="67"/>
      <c r="D57" s="29"/>
      <c r="E57" s="29"/>
      <c r="F57" s="68"/>
      <c r="G57" s="31" t="str">
        <f t="shared" si="0"/>
        <v/>
      </c>
      <c r="H57" s="32"/>
    </row>
    <row r="58" s="2" customFormat="1" ht="22.5" customHeight="1" spans="1:8">
      <c r="A58" s="67"/>
      <c r="B58" s="67"/>
      <c r="C58" s="67"/>
      <c r="D58" s="29"/>
      <c r="E58" s="29"/>
      <c r="F58" s="68"/>
      <c r="G58" s="31" t="str">
        <f t="shared" si="0"/>
        <v/>
      </c>
      <c r="H58" s="32"/>
    </row>
    <row r="59" s="2" customFormat="1" ht="22.5" customHeight="1" spans="1:8">
      <c r="A59" s="67"/>
      <c r="B59" s="67"/>
      <c r="C59" s="67"/>
      <c r="D59" s="29"/>
      <c r="E59" s="29"/>
      <c r="F59" s="68"/>
      <c r="G59" s="31" t="str">
        <f t="shared" si="0"/>
        <v/>
      </c>
      <c r="H59" s="32"/>
    </row>
    <row r="60" s="2" customFormat="1" ht="22.5" customHeight="1" spans="1:8">
      <c r="A60" s="48" t="s">
        <v>5492</v>
      </c>
      <c r="B60" s="48"/>
      <c r="C60" s="48"/>
      <c r="D60" s="48"/>
      <c r="E60" s="48"/>
      <c r="F60" s="48"/>
      <c r="G60" s="48"/>
      <c r="H60" s="48"/>
    </row>
    <row r="61" s="2" customFormat="1" ht="22.5" customHeight="1" spans="1:8">
      <c r="A61" s="67" t="s">
        <v>5493</v>
      </c>
      <c r="B61" s="67"/>
      <c r="C61" s="67"/>
      <c r="D61" s="67" t="s">
        <v>5494</v>
      </c>
      <c r="E61" s="67"/>
      <c r="F61" s="67"/>
      <c r="G61" s="67"/>
      <c r="H61" s="67"/>
    </row>
    <row r="62" s="2" customFormat="1" ht="22.5" customHeight="1" spans="1:8">
      <c r="A62" s="69" t="s">
        <v>5495</v>
      </c>
      <c r="B62" s="69"/>
      <c r="C62" s="69"/>
      <c r="D62" s="67"/>
      <c r="E62" s="67"/>
      <c r="F62" s="67"/>
      <c r="G62" s="67"/>
      <c r="H62" s="67"/>
    </row>
    <row r="63" s="2" customFormat="1" ht="22.5" customHeight="1" spans="1:8">
      <c r="A63" s="69" t="s">
        <v>5496</v>
      </c>
      <c r="B63" s="69"/>
      <c r="C63" s="69"/>
      <c r="D63" s="67"/>
      <c r="E63" s="67"/>
      <c r="F63" s="67"/>
      <c r="G63" s="67"/>
      <c r="H63" s="67"/>
    </row>
    <row r="64" s="2" customFormat="1" ht="33" customHeight="1" spans="1:8">
      <c r="A64" s="69" t="s">
        <v>5497</v>
      </c>
      <c r="B64" s="69"/>
      <c r="C64" s="69"/>
      <c r="D64" s="67" t="s">
        <v>5718</v>
      </c>
      <c r="E64" s="67"/>
      <c r="F64" s="67"/>
      <c r="G64" s="67"/>
      <c r="H64" s="67"/>
    </row>
    <row r="65" s="2" customFormat="1" ht="22.5" customHeight="1" spans="1:8">
      <c r="A65" s="69" t="s">
        <v>5496</v>
      </c>
      <c r="B65" s="69"/>
      <c r="C65" s="69"/>
      <c r="D65" s="67"/>
      <c r="E65" s="67"/>
      <c r="F65" s="67"/>
      <c r="G65" s="67"/>
      <c r="H65" s="67"/>
    </row>
    <row r="66" s="2" customFormat="1" ht="22.5" customHeight="1" spans="1:8">
      <c r="A66" s="82" t="s">
        <v>5498</v>
      </c>
      <c r="B66" s="83"/>
      <c r="C66" s="83"/>
      <c r="D66" s="83"/>
      <c r="E66" s="83"/>
      <c r="F66" s="83"/>
      <c r="G66" s="83"/>
      <c r="H66" s="84"/>
    </row>
    <row r="67" s="2" customFormat="1" ht="35.25" customHeight="1" spans="1:8">
      <c r="A67" s="69" t="s">
        <v>5499</v>
      </c>
      <c r="B67" s="69" t="s">
        <v>5500</v>
      </c>
      <c r="C67" s="69" t="s">
        <v>5501</v>
      </c>
      <c r="D67" s="85" t="s">
        <v>5502</v>
      </c>
      <c r="E67" s="86"/>
      <c r="F67" s="69" t="s">
        <v>5503</v>
      </c>
      <c r="G67" s="85" t="s">
        <v>5504</v>
      </c>
      <c r="H67" s="86"/>
    </row>
    <row r="68" s="2" customFormat="1" ht="31.5" customHeight="1" spans="1:8">
      <c r="A68" s="69" t="s">
        <v>5495</v>
      </c>
      <c r="B68" s="69" t="s">
        <v>5505</v>
      </c>
      <c r="C68" s="69" t="s">
        <v>5506</v>
      </c>
      <c r="D68" s="85"/>
      <c r="E68" s="86"/>
      <c r="F68" s="69"/>
      <c r="G68" s="85"/>
      <c r="H68" s="86"/>
    </row>
    <row r="69" s="2" customFormat="1" ht="31.5" customHeight="1" spans="1:8">
      <c r="A69" s="69"/>
      <c r="B69" s="69"/>
      <c r="C69" s="69"/>
      <c r="D69" s="85" t="s">
        <v>5507</v>
      </c>
      <c r="E69" s="86"/>
      <c r="F69" s="69"/>
      <c r="G69" s="85"/>
      <c r="H69" s="86"/>
    </row>
    <row r="70" s="2" customFormat="1" ht="31.5" customHeight="1" spans="1:8">
      <c r="A70" s="69"/>
      <c r="B70" s="69"/>
      <c r="C70" s="69" t="s">
        <v>5508</v>
      </c>
      <c r="D70" s="85"/>
      <c r="E70" s="86"/>
      <c r="F70" s="69"/>
      <c r="G70" s="85"/>
      <c r="H70" s="86"/>
    </row>
    <row r="71" s="2" customFormat="1" ht="31.5" customHeight="1" spans="1:8">
      <c r="A71" s="69"/>
      <c r="B71" s="69"/>
      <c r="C71" s="69"/>
      <c r="D71" s="85" t="s">
        <v>5507</v>
      </c>
      <c r="E71" s="86"/>
      <c r="F71" s="69"/>
      <c r="G71" s="85"/>
      <c r="H71" s="86"/>
    </row>
    <row r="72" s="2" customFormat="1" ht="31.5" customHeight="1" spans="1:8">
      <c r="A72" s="69"/>
      <c r="B72" s="69"/>
      <c r="C72" s="69" t="s">
        <v>5509</v>
      </c>
      <c r="D72" s="85"/>
      <c r="E72" s="86"/>
      <c r="F72" s="69"/>
      <c r="G72" s="85"/>
      <c r="H72" s="86"/>
    </row>
    <row r="73" s="2" customFormat="1" ht="31.5" customHeight="1" spans="1:8">
      <c r="A73" s="69"/>
      <c r="B73" s="69"/>
      <c r="C73" s="69"/>
      <c r="D73" s="85" t="s">
        <v>5507</v>
      </c>
      <c r="E73" s="86"/>
      <c r="F73" s="69"/>
      <c r="G73" s="85"/>
      <c r="H73" s="86"/>
    </row>
    <row r="74" s="2" customFormat="1" ht="31.5" customHeight="1" spans="1:8">
      <c r="A74" s="69"/>
      <c r="B74" s="69" t="s">
        <v>5510</v>
      </c>
      <c r="C74" s="69" t="s">
        <v>5511</v>
      </c>
      <c r="D74" s="85"/>
      <c r="E74" s="86"/>
      <c r="F74" s="69"/>
      <c r="G74" s="85"/>
      <c r="H74" s="86"/>
    </row>
    <row r="75" s="2" customFormat="1" ht="31.5" customHeight="1" spans="1:8">
      <c r="A75" s="69"/>
      <c r="B75" s="69"/>
      <c r="C75" s="69"/>
      <c r="D75" s="85" t="s">
        <v>5507</v>
      </c>
      <c r="E75" s="86"/>
      <c r="F75" s="69"/>
      <c r="G75" s="85"/>
      <c r="H75" s="86"/>
    </row>
    <row r="76" s="2" customFormat="1" ht="31.5" customHeight="1" spans="1:8">
      <c r="A76" s="69"/>
      <c r="B76" s="69"/>
      <c r="C76" s="69" t="s">
        <v>5512</v>
      </c>
      <c r="D76" s="85"/>
      <c r="E76" s="86"/>
      <c r="F76" s="69"/>
      <c r="G76" s="85"/>
      <c r="H76" s="86"/>
    </row>
    <row r="77" s="2" customFormat="1" ht="31.5" customHeight="1" spans="1:8">
      <c r="A77" s="69"/>
      <c r="B77" s="69"/>
      <c r="C77" s="69"/>
      <c r="D77" s="85" t="s">
        <v>5496</v>
      </c>
      <c r="E77" s="86"/>
      <c r="F77" s="69"/>
      <c r="G77" s="85"/>
      <c r="H77" s="86"/>
    </row>
    <row r="78" s="2" customFormat="1" ht="31.5" customHeight="1" spans="1:8">
      <c r="A78" s="69"/>
      <c r="B78" s="69"/>
      <c r="C78" s="69" t="s">
        <v>5513</v>
      </c>
      <c r="D78" s="85"/>
      <c r="E78" s="86"/>
      <c r="F78" s="69"/>
      <c r="G78" s="85"/>
      <c r="H78" s="86"/>
    </row>
    <row r="79" s="2" customFormat="1" ht="31.5" customHeight="1" spans="1:8">
      <c r="A79" s="69"/>
      <c r="B79" s="69"/>
      <c r="C79" s="69"/>
      <c r="D79" s="85" t="s">
        <v>5507</v>
      </c>
      <c r="E79" s="86"/>
      <c r="F79" s="69"/>
      <c r="G79" s="85"/>
      <c r="H79" s="86"/>
    </row>
    <row r="80" s="2" customFormat="1" ht="31.5" customHeight="1" spans="1:8">
      <c r="A80" s="69"/>
      <c r="B80" s="69" t="s">
        <v>5514</v>
      </c>
      <c r="C80" s="69" t="s">
        <v>5515</v>
      </c>
      <c r="D80" s="85"/>
      <c r="E80" s="86"/>
      <c r="F80" s="69"/>
      <c r="G80" s="85"/>
      <c r="H80" s="86"/>
    </row>
    <row r="81" s="2" customFormat="1" ht="31.5" customHeight="1" spans="1:8">
      <c r="A81" s="69"/>
      <c r="B81" s="69"/>
      <c r="C81" s="69"/>
      <c r="D81" s="85" t="s">
        <v>5507</v>
      </c>
      <c r="E81" s="86"/>
      <c r="F81" s="69"/>
      <c r="G81" s="85"/>
      <c r="H81" s="86"/>
    </row>
    <row r="82" s="2" customFormat="1" ht="31.5" customHeight="1" spans="1:8">
      <c r="A82" s="69"/>
      <c r="B82" s="69"/>
      <c r="C82" s="69" t="s">
        <v>5516</v>
      </c>
      <c r="D82" s="85"/>
      <c r="E82" s="86"/>
      <c r="F82" s="69"/>
      <c r="G82" s="85"/>
      <c r="H82" s="86"/>
    </row>
    <row r="83" s="2" customFormat="1" ht="31.5" customHeight="1" spans="1:8">
      <c r="A83" s="69"/>
      <c r="B83" s="69"/>
      <c r="C83" s="69"/>
      <c r="D83" s="85" t="s">
        <v>5496</v>
      </c>
      <c r="E83" s="86"/>
      <c r="F83" s="69"/>
      <c r="G83" s="85"/>
      <c r="H83" s="86"/>
    </row>
    <row r="84" s="2" customFormat="1" ht="31.5" customHeight="1" spans="1:8">
      <c r="A84" s="69"/>
      <c r="B84" s="69"/>
      <c r="C84" s="69" t="s">
        <v>5517</v>
      </c>
      <c r="D84" s="85"/>
      <c r="E84" s="86"/>
      <c r="F84" s="69"/>
      <c r="G84" s="85"/>
      <c r="H84" s="86"/>
    </row>
    <row r="85" s="2" customFormat="1" ht="31.5" customHeight="1" spans="1:8">
      <c r="A85" s="69"/>
      <c r="B85" s="69"/>
      <c r="C85" s="69"/>
      <c r="D85" s="85" t="s">
        <v>5507</v>
      </c>
      <c r="E85" s="86"/>
      <c r="F85" s="69"/>
      <c r="G85" s="85"/>
      <c r="H85" s="86"/>
    </row>
    <row r="86" s="2" customFormat="1" ht="48.75" customHeight="1" spans="1:8">
      <c r="A86" s="69"/>
      <c r="B86" s="69" t="s">
        <v>5518</v>
      </c>
      <c r="C86" s="69" t="s">
        <v>5519</v>
      </c>
      <c r="D86" s="85"/>
      <c r="E86" s="86"/>
      <c r="F86" s="69"/>
      <c r="G86" s="85"/>
      <c r="H86" s="86"/>
    </row>
    <row r="87" s="2" customFormat="1" ht="31.5" customHeight="1" spans="1:8">
      <c r="A87" s="69" t="s">
        <v>5520</v>
      </c>
      <c r="B87" s="69" t="s">
        <v>5521</v>
      </c>
      <c r="C87" s="69"/>
      <c r="D87" s="85"/>
      <c r="E87" s="86"/>
      <c r="F87" s="69"/>
      <c r="G87" s="85"/>
      <c r="H87" s="86"/>
    </row>
    <row r="88" s="2" customFormat="1" ht="22.5" customHeight="1" spans="1:8">
      <c r="A88" s="87" t="s">
        <v>5522</v>
      </c>
      <c r="B88" s="87"/>
      <c r="C88" s="87"/>
      <c r="D88" s="87"/>
      <c r="E88" s="87"/>
      <c r="F88" s="87"/>
      <c r="G88" s="87"/>
      <c r="H88" s="87"/>
    </row>
    <row r="89" s="2" customFormat="1" ht="22.5" customHeight="1" spans="1:8">
      <c r="A89" s="69" t="s">
        <v>5499</v>
      </c>
      <c r="B89" s="69" t="s">
        <v>5500</v>
      </c>
      <c r="C89" s="69" t="s">
        <v>5501</v>
      </c>
      <c r="D89" s="69" t="s">
        <v>5502</v>
      </c>
      <c r="E89" s="69" t="s">
        <v>5503</v>
      </c>
      <c r="F89" s="69"/>
      <c r="G89" s="69"/>
      <c r="H89" s="69" t="s">
        <v>5504</v>
      </c>
    </row>
    <row r="90" s="2" customFormat="1" ht="37.5" customHeight="1" spans="1:8">
      <c r="A90" s="69"/>
      <c r="B90" s="69"/>
      <c r="C90" s="69"/>
      <c r="D90" s="69"/>
      <c r="E90" s="69" t="s">
        <v>5523</v>
      </c>
      <c r="F90" s="69" t="s">
        <v>5524</v>
      </c>
      <c r="G90" s="69" t="s">
        <v>5525</v>
      </c>
      <c r="H90" s="69"/>
    </row>
    <row r="91" s="2" customFormat="1" ht="31.5" customHeight="1" spans="1:8">
      <c r="A91" s="69" t="s">
        <v>5497</v>
      </c>
      <c r="B91" s="69" t="s">
        <v>5505</v>
      </c>
      <c r="C91" s="69" t="s">
        <v>5506</v>
      </c>
      <c r="D91" s="69" t="s">
        <v>5526</v>
      </c>
      <c r="E91" s="100"/>
      <c r="F91" s="100" t="s">
        <v>5724</v>
      </c>
      <c r="G91" s="69" t="s">
        <v>5725</v>
      </c>
      <c r="H91" s="69" t="s">
        <v>5529</v>
      </c>
    </row>
    <row r="92" s="2" customFormat="1" ht="31.5" customHeight="1" spans="1:8">
      <c r="A92" s="69"/>
      <c r="B92" s="69"/>
      <c r="C92" s="69"/>
      <c r="D92" s="69" t="s">
        <v>5507</v>
      </c>
      <c r="E92" s="69"/>
      <c r="F92" s="69"/>
      <c r="G92" s="69"/>
      <c r="H92" s="69"/>
    </row>
    <row r="93" s="2" customFormat="1" ht="31.5" customHeight="1" spans="1:8">
      <c r="A93" s="69"/>
      <c r="B93" s="69"/>
      <c r="C93" s="69" t="s">
        <v>5508</v>
      </c>
      <c r="D93" s="69"/>
      <c r="E93" s="69"/>
      <c r="F93" s="69"/>
      <c r="G93" s="69"/>
      <c r="H93" s="69"/>
    </row>
    <row r="94" s="2" customFormat="1" ht="31.5" customHeight="1" spans="1:8">
      <c r="A94" s="69"/>
      <c r="B94" s="69"/>
      <c r="C94" s="69"/>
      <c r="D94" s="69" t="s">
        <v>5507</v>
      </c>
      <c r="E94" s="69"/>
      <c r="F94" s="69"/>
      <c r="G94" s="69"/>
      <c r="H94" s="69"/>
    </row>
    <row r="95" s="2" customFormat="1" ht="31.5" customHeight="1" spans="1:8">
      <c r="A95" s="69"/>
      <c r="B95" s="69"/>
      <c r="C95" s="69" t="s">
        <v>5509</v>
      </c>
      <c r="D95" s="69"/>
      <c r="E95" s="69"/>
      <c r="F95" s="69"/>
      <c r="G95" s="69"/>
      <c r="H95" s="69"/>
    </row>
    <row r="96" s="2" customFormat="1" ht="31.5" customHeight="1" spans="1:8">
      <c r="A96" s="69"/>
      <c r="B96" s="69"/>
      <c r="C96" s="69"/>
      <c r="D96" s="69" t="s">
        <v>5507</v>
      </c>
      <c r="E96" s="69"/>
      <c r="F96" s="69"/>
      <c r="G96" s="69"/>
      <c r="H96" s="69"/>
    </row>
    <row r="97" s="2" customFormat="1" ht="31.5" customHeight="1" spans="1:8">
      <c r="A97" s="69"/>
      <c r="B97" s="69" t="s">
        <v>5510</v>
      </c>
      <c r="C97" s="69" t="s">
        <v>5511</v>
      </c>
      <c r="D97" s="69" t="s">
        <v>5726</v>
      </c>
      <c r="E97" s="69"/>
      <c r="F97" s="100" t="s">
        <v>5727</v>
      </c>
      <c r="G97" s="69" t="s">
        <v>5728</v>
      </c>
      <c r="H97" s="69" t="s">
        <v>5529</v>
      </c>
    </row>
    <row r="98" s="2" customFormat="1" ht="31.5" customHeight="1" spans="1:8">
      <c r="A98" s="69"/>
      <c r="B98" s="69"/>
      <c r="C98" s="69"/>
      <c r="D98" s="69" t="s">
        <v>5729</v>
      </c>
      <c r="E98" s="69"/>
      <c r="F98" s="69" t="s">
        <v>5730</v>
      </c>
      <c r="G98" s="69" t="s">
        <v>5731</v>
      </c>
      <c r="H98" s="69" t="s">
        <v>5529</v>
      </c>
    </row>
    <row r="99" s="2" customFormat="1" ht="31.5" customHeight="1" spans="1:8">
      <c r="A99" s="69"/>
      <c r="B99" s="69"/>
      <c r="C99" s="69"/>
      <c r="D99" s="69" t="s">
        <v>5732</v>
      </c>
      <c r="E99" s="69"/>
      <c r="F99" s="100" t="s">
        <v>5664</v>
      </c>
      <c r="G99" s="69" t="s">
        <v>5665</v>
      </c>
      <c r="H99" s="69" t="s">
        <v>5529</v>
      </c>
    </row>
    <row r="100" s="2" customFormat="1" ht="31.5" customHeight="1" spans="1:8">
      <c r="A100" s="69"/>
      <c r="B100" s="69"/>
      <c r="C100" s="69"/>
      <c r="D100" s="69" t="s">
        <v>5733</v>
      </c>
      <c r="E100" s="69"/>
      <c r="F100" s="100" t="s">
        <v>5734</v>
      </c>
      <c r="G100" s="69" t="s">
        <v>5735</v>
      </c>
      <c r="H100" s="69" t="s">
        <v>5529</v>
      </c>
    </row>
    <row r="101" s="2" customFormat="1" ht="31.5" customHeight="1" spans="1:8">
      <c r="A101" s="69"/>
      <c r="B101" s="69"/>
      <c r="C101" s="69"/>
      <c r="D101" s="69" t="s">
        <v>5736</v>
      </c>
      <c r="E101" s="69"/>
      <c r="F101" s="69" t="s">
        <v>5737</v>
      </c>
      <c r="G101" s="69" t="s">
        <v>5738</v>
      </c>
      <c r="H101" s="69" t="s">
        <v>5529</v>
      </c>
    </row>
    <row r="102" s="2" customFormat="1" ht="31.5" customHeight="1" spans="1:8">
      <c r="A102" s="69"/>
      <c r="B102" s="69"/>
      <c r="C102" s="69" t="s">
        <v>5512</v>
      </c>
      <c r="D102" s="69" t="s">
        <v>5739</v>
      </c>
      <c r="E102" s="92"/>
      <c r="F102" s="92">
        <v>1</v>
      </c>
      <c r="G102" s="96" t="s">
        <v>5569</v>
      </c>
      <c r="H102" s="69" t="s">
        <v>5543</v>
      </c>
    </row>
    <row r="103" s="2" customFormat="1" ht="31.5" customHeight="1" spans="1:8">
      <c r="A103" s="69"/>
      <c r="B103" s="69"/>
      <c r="C103" s="69"/>
      <c r="D103" s="69" t="s">
        <v>5740</v>
      </c>
      <c r="E103" s="92"/>
      <c r="F103" s="92" t="s">
        <v>5741</v>
      </c>
      <c r="G103" s="92" t="s">
        <v>5742</v>
      </c>
      <c r="H103" s="69" t="s">
        <v>5543</v>
      </c>
    </row>
    <row r="104" s="2" customFormat="1" ht="31.5" customHeight="1" spans="1:8">
      <c r="A104" s="69"/>
      <c r="B104" s="69"/>
      <c r="C104" s="69"/>
      <c r="D104" s="69" t="s">
        <v>5743</v>
      </c>
      <c r="E104" s="92"/>
      <c r="F104" s="92">
        <v>0.05</v>
      </c>
      <c r="G104" s="92" t="s">
        <v>5744</v>
      </c>
      <c r="H104" s="69" t="s">
        <v>5543</v>
      </c>
    </row>
    <row r="105" ht="31.5" customHeight="1" spans="1:8">
      <c r="A105" s="69"/>
      <c r="B105" s="69"/>
      <c r="C105" s="69"/>
      <c r="D105" s="69" t="s">
        <v>5745</v>
      </c>
      <c r="E105" s="92"/>
      <c r="F105" s="92">
        <v>0.98</v>
      </c>
      <c r="G105" s="92" t="s">
        <v>5742</v>
      </c>
      <c r="H105" s="69" t="s">
        <v>5543</v>
      </c>
    </row>
    <row r="106" ht="31.5" customHeight="1" spans="1:8">
      <c r="A106" s="69"/>
      <c r="B106" s="69"/>
      <c r="C106" s="69" t="s">
        <v>5513</v>
      </c>
      <c r="D106" s="69" t="s">
        <v>5545</v>
      </c>
      <c r="E106" s="69"/>
      <c r="F106" s="69" t="s">
        <v>5546</v>
      </c>
      <c r="G106" s="69" t="s">
        <v>5546</v>
      </c>
      <c r="H106" s="69" t="s">
        <v>5529</v>
      </c>
    </row>
    <row r="107" ht="31.5" customHeight="1" spans="1:8">
      <c r="A107" s="69"/>
      <c r="B107" s="69"/>
      <c r="C107" s="69"/>
      <c r="D107" s="69" t="s">
        <v>5496</v>
      </c>
      <c r="E107" s="69"/>
      <c r="F107" s="69"/>
      <c r="G107" s="69"/>
      <c r="H107" s="69"/>
    </row>
    <row r="108" ht="37.5" customHeight="1" spans="1:8">
      <c r="A108" s="69"/>
      <c r="B108" s="69" t="s">
        <v>5514</v>
      </c>
      <c r="C108" s="69" t="s">
        <v>5515</v>
      </c>
      <c r="D108" s="69"/>
      <c r="E108" s="69"/>
      <c r="F108" s="69"/>
      <c r="G108" s="69"/>
      <c r="H108" s="69"/>
    </row>
    <row r="109" ht="37.5" customHeight="1" spans="1:8">
      <c r="A109" s="69"/>
      <c r="B109" s="69"/>
      <c r="C109" s="69" t="s">
        <v>5516</v>
      </c>
      <c r="D109" s="69" t="s">
        <v>5446</v>
      </c>
      <c r="E109" s="69"/>
      <c r="F109" s="69" t="s">
        <v>5746</v>
      </c>
      <c r="G109" s="69" t="s">
        <v>5746</v>
      </c>
      <c r="H109" s="69" t="s">
        <v>5529</v>
      </c>
    </row>
    <row r="110" ht="37.5" customHeight="1" spans="1:8">
      <c r="A110" s="69"/>
      <c r="B110" s="69"/>
      <c r="C110" s="69" t="s">
        <v>5517</v>
      </c>
      <c r="D110" s="69" t="s">
        <v>5747</v>
      </c>
      <c r="E110" s="69"/>
      <c r="F110" s="69" t="s">
        <v>5748</v>
      </c>
      <c r="G110" s="69" t="s">
        <v>5748</v>
      </c>
      <c r="H110" s="69" t="s">
        <v>5529</v>
      </c>
    </row>
    <row r="111" ht="52.5" customHeight="1" spans="1:8">
      <c r="A111" s="69"/>
      <c r="B111" s="69" t="s">
        <v>5518</v>
      </c>
      <c r="C111" s="69" t="s">
        <v>5519</v>
      </c>
      <c r="D111" s="69" t="s">
        <v>5749</v>
      </c>
      <c r="E111" s="92"/>
      <c r="F111" s="92">
        <v>0.98</v>
      </c>
      <c r="G111" s="99" t="s">
        <v>5750</v>
      </c>
      <c r="H111" s="69" t="s">
        <v>5529</v>
      </c>
    </row>
    <row r="112" ht="31.5" customHeight="1" spans="1:8">
      <c r="A112" s="69" t="s">
        <v>5520</v>
      </c>
      <c r="B112" s="69" t="s">
        <v>5553</v>
      </c>
      <c r="C112" s="69"/>
      <c r="D112" s="69"/>
      <c r="E112" s="69"/>
      <c r="F112" s="69"/>
      <c r="G112" s="69"/>
      <c r="H112" s="69"/>
    </row>
  </sheetData>
  <mergeCells count="226">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E39:H39"/>
    <mergeCell ref="I39:L39"/>
    <mergeCell ref="B40:C40"/>
    <mergeCell ref="E40:H40"/>
    <mergeCell ref="I40:L40"/>
    <mergeCell ref="B41:C41"/>
    <mergeCell ref="E41:H41"/>
    <mergeCell ref="I41:L41"/>
    <mergeCell ref="B42:C42"/>
    <mergeCell ref="E42:H42"/>
    <mergeCell ref="I42:L42"/>
    <mergeCell ref="B43:C43"/>
    <mergeCell ref="E43:H43"/>
    <mergeCell ref="I43:L43"/>
    <mergeCell ref="B44:C44"/>
    <mergeCell ref="E44:H44"/>
    <mergeCell ref="I44:L44"/>
    <mergeCell ref="B45:C45"/>
    <mergeCell ref="E45:H45"/>
    <mergeCell ref="I45:L45"/>
    <mergeCell ref="B46:C46"/>
    <mergeCell ref="E46:H46"/>
    <mergeCell ref="I46:L46"/>
    <mergeCell ref="B47:C47"/>
    <mergeCell ref="E47:H47"/>
    <mergeCell ref="I47:L47"/>
    <mergeCell ref="B48:C48"/>
    <mergeCell ref="E48:H48"/>
    <mergeCell ref="I48:L48"/>
    <mergeCell ref="A49:H49"/>
    <mergeCell ref="I49:L49"/>
    <mergeCell ref="B50:C50"/>
    <mergeCell ref="G50:H50"/>
    <mergeCell ref="B51:C51"/>
    <mergeCell ref="G51:H51"/>
    <mergeCell ref="B52:C52"/>
    <mergeCell ref="G52:H52"/>
    <mergeCell ref="B53:C53"/>
    <mergeCell ref="G53:H53"/>
    <mergeCell ref="B54:C54"/>
    <mergeCell ref="G54:H54"/>
    <mergeCell ref="B55:C55"/>
    <mergeCell ref="G55:H55"/>
    <mergeCell ref="B56:C56"/>
    <mergeCell ref="G56:H56"/>
    <mergeCell ref="B57:C57"/>
    <mergeCell ref="G57:H57"/>
    <mergeCell ref="B58:C58"/>
    <mergeCell ref="G58:H58"/>
    <mergeCell ref="B59:C59"/>
    <mergeCell ref="G59:H59"/>
    <mergeCell ref="A60:H60"/>
    <mergeCell ref="A61:C61"/>
    <mergeCell ref="D61:H61"/>
    <mergeCell ref="A62:C62"/>
    <mergeCell ref="D62:H62"/>
    <mergeCell ref="A63:C63"/>
    <mergeCell ref="D63:H63"/>
    <mergeCell ref="A64:C64"/>
    <mergeCell ref="D64:H64"/>
    <mergeCell ref="A65:C65"/>
    <mergeCell ref="D65:H65"/>
    <mergeCell ref="A66:H66"/>
    <mergeCell ref="D67:E67"/>
    <mergeCell ref="G67:H67"/>
    <mergeCell ref="D68:E68"/>
    <mergeCell ref="G68:H68"/>
    <mergeCell ref="D69:E69"/>
    <mergeCell ref="G69:H69"/>
    <mergeCell ref="D70:E70"/>
    <mergeCell ref="G70:H70"/>
    <mergeCell ref="D71:E71"/>
    <mergeCell ref="G71:H71"/>
    <mergeCell ref="D72:E72"/>
    <mergeCell ref="G72:H72"/>
    <mergeCell ref="D73:E73"/>
    <mergeCell ref="G73:H73"/>
    <mergeCell ref="D74:E74"/>
    <mergeCell ref="G74:H74"/>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D87:E87"/>
    <mergeCell ref="G87:H87"/>
    <mergeCell ref="A88:H88"/>
    <mergeCell ref="E89:G89"/>
    <mergeCell ref="A68:A86"/>
    <mergeCell ref="A89:A90"/>
    <mergeCell ref="A91:A111"/>
    <mergeCell ref="B68:B73"/>
    <mergeCell ref="B74:B79"/>
    <mergeCell ref="B80:B85"/>
    <mergeCell ref="B89:B90"/>
    <mergeCell ref="B91:B96"/>
    <mergeCell ref="B97:B107"/>
    <mergeCell ref="B108:B110"/>
    <mergeCell ref="C68:C69"/>
    <mergeCell ref="C70:C71"/>
    <mergeCell ref="C72:C73"/>
    <mergeCell ref="C74:C75"/>
    <mergeCell ref="C76:C77"/>
    <mergeCell ref="C78:C79"/>
    <mergeCell ref="C80:C81"/>
    <mergeCell ref="C82:C83"/>
    <mergeCell ref="C84:C85"/>
    <mergeCell ref="C89:C90"/>
    <mergeCell ref="C91:C92"/>
    <mergeCell ref="C93:C94"/>
    <mergeCell ref="C95:C96"/>
    <mergeCell ref="C97:C101"/>
    <mergeCell ref="C102:C105"/>
    <mergeCell ref="C106:C107"/>
    <mergeCell ref="D89:D90"/>
    <mergeCell ref="H2:H8"/>
    <mergeCell ref="H89:H90"/>
    <mergeCell ref="A23:B26"/>
    <mergeCell ref="A27:B36"/>
    <mergeCell ref="M39:O48"/>
    <mergeCell ref="K14:O16"/>
  </mergeCells>
  <conditionalFormatting sqref="C17:D17">
    <cfRule type="expression" dxfId="0" priority="7">
      <formula>OR($C$17=CS!$E$3,$C$17=CS!$E$4)</formula>
    </cfRule>
  </conditionalFormatting>
  <conditionalFormatting sqref="G17:H17">
    <cfRule type="expression" dxfId="0" priority="6">
      <formula>OR(AND($G$17&lt;&gt;"是",SUM(COUNTIF($A$39:$A$48,"309*"),COUNTIF($A$39:$A$48,"310*"))&gt;0),AND($G$17="是",SUM(COUNTIF($A$39:$A$48,"309*"),COUNTIF($A$39:$A$48,"310*"))=0))</formula>
    </cfRule>
  </conditionalFormatting>
  <conditionalFormatting sqref="K18:O18">
    <cfRule type="expression" dxfId="1" priority="19">
      <formula>$AB$18=TRUE</formula>
    </cfRule>
  </conditionalFormatting>
  <conditionalFormatting sqref="C22:D22">
    <cfRule type="expression" dxfId="0" priority="5">
      <formula>$C$22&lt;$G$22</formula>
    </cfRule>
  </conditionalFormatting>
  <conditionalFormatting sqref="D38">
    <cfRule type="expression" dxfId="0" priority="160">
      <formula>AND($G$28&gt;0,SUM($D$39:$D$48)&gt;0,$G$28&lt;&gt;SUM($D$39:$D$48))</formula>
    </cfRule>
  </conditionalFormatting>
  <conditionalFormatting sqref="A39:A48">
    <cfRule type="expression" dxfId="0" priority="11">
      <formula>OR(AND(COUNTIF($C$18,"发改立项")&lt;1,LEFT(A39,3)="309"),AND(COUNTIF($C$18,"发改立项")&gt;0,LEFT(A39,3)="310"))</formula>
    </cfRule>
    <cfRule type="expression" dxfId="0" priority="12">
      <formula>COUNTIF(CS!$K$2:$K$100,A39)=1</formula>
    </cfRule>
  </conditionalFormatting>
  <conditionalFormatting sqref="D39:D48">
    <cfRule type="expression" dxfId="2" priority="9">
      <formula>AND(A39=CS!$L$39,D39&gt;SUM(SUM($G$29,$G$34)*0.02,$G$35:$G$36))</formula>
    </cfRule>
  </conditionalFormatting>
  <conditionalFormatting sqref="B39:C48">
    <cfRule type="expression" dxfId="0" priority="3">
      <formula>COUNTIF(CS!$B$12:$B$14,I39)&gt;0</formula>
    </cfRule>
  </conditionalFormatting>
  <conditionalFormatting sqref="I39:L48">
    <cfRule type="expression" dxfId="3" priority="1">
      <formula>COUNTIF(CS!$B$12:$B$14,I39)&gt;0</formula>
    </cfRule>
  </conditionalFormatting>
  <dataValidations count="15">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errorStyle="warning">
      <formula1>2000</formula1>
      <formula2>3000</formula2>
    </dataValidation>
    <dataValidation type="whole" operator="between" allowBlank="1" showInputMessage="1" showErrorMessage="1" sqref="F19 H19">
      <formula1>2000</formula1>
      <formula2>3000</formula2>
    </dataValidation>
    <dataValidation type="list" allowBlank="1" showInputMessage="1" showErrorMessage="1" sqref="A39:A48">
      <formula1>CS!$L$2:$L$100</formula1>
    </dataValidation>
    <dataValidation type="list" allowBlank="1" showInputMessage="1" showErrorMessage="1" sqref="A51:A59">
      <formula1>CS!$I$2:$I$4</formula1>
    </dataValidation>
    <dataValidation type="list" allowBlank="1" showInputMessage="1" showErrorMessage="1" sqref="B39:C48">
      <formula1>CS!$BP$2:$BP$1835</formula1>
    </dataValidation>
    <dataValidation type="list" allowBlank="1" showInputMessage="1" showErrorMessage="1" sqref="B51:C59">
      <formula1>CS!$J$2:$J$3</formula1>
    </dataValidation>
  </dataValidations>
  <hyperlinks>
    <hyperlink ref="I12:P12" location="项目申报汇总信息表!A1" display="转到项目申报汇总信息表"/>
    <hyperlink ref="I37" r:id="rId14" display="点击查看《政府收支分类科目》"/>
    <hyperlink ref="I37:P37" r:id="rId14" display="点击查看《政府收支分类科目》"/>
  </hyperlinks>
  <printOptions horizontalCentered="1"/>
  <pageMargins left="0.708661417322835" right="0.708661417322835" top="0.748031496062992" bottom="0.748031496062992" header="0.31496062992126" footer="0.31496062992126"/>
  <pageSetup paperSize="9" firstPageNumber="0" orientation="portrait" useFirstPageNumber="1"/>
  <headerFooter differentFirst="1">
    <oddFooter>&amp;C第 &amp;P 页，共 &amp;N-1 页</oddFooter>
  </headerFooter>
  <rowBreaks count="4" manualBreakCount="4">
    <brk id="9" max="16383" man="1"/>
    <brk id="36" max="16383" man="1"/>
    <brk id="65"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name="Group Box 1"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11266" name="Check Box 2" r:id="rId5">
              <controlPr defaultSize="0">
                <anchor moveWithCells="1">
                  <from>
                    <xdr:col>8</xdr:col>
                    <xdr:colOff>412115</xdr:colOff>
                    <xdr:row>12</xdr:row>
                    <xdr:rowOff>366395</xdr:rowOff>
                  </from>
                  <to>
                    <xdr:col>9</xdr:col>
                    <xdr:colOff>513715</xdr:colOff>
                    <xdr:row>13</xdr:row>
                    <xdr:rowOff>146050</xdr:rowOff>
                  </to>
                </anchor>
              </controlPr>
            </control>
          </mc:Choice>
        </mc:AlternateContent>
        <mc:AlternateContent xmlns:mc="http://schemas.openxmlformats.org/markup-compatibility/2006">
          <mc:Choice Requires="x14">
            <control shapeId="11267" name="Check Box 3" r:id="rId6">
              <controlPr defaultSize="0">
                <anchor moveWithCells="1">
                  <from>
                    <xdr:col>8</xdr:col>
                    <xdr:colOff>414020</xdr:colOff>
                    <xdr:row>13</xdr:row>
                    <xdr:rowOff>86995</xdr:rowOff>
                  </from>
                  <to>
                    <xdr:col>9</xdr:col>
                    <xdr:colOff>532765</xdr:colOff>
                    <xdr:row>14</xdr:row>
                    <xdr:rowOff>88900</xdr:rowOff>
                  </to>
                </anchor>
              </controlPr>
            </control>
          </mc:Choice>
        </mc:AlternateContent>
        <mc:AlternateContent xmlns:mc="http://schemas.openxmlformats.org/markup-compatibility/2006">
          <mc:Choice Requires="x14">
            <control shapeId="11268" name="Check Box 4" r:id="rId7">
              <controlPr defaultSize="0">
                <anchor moveWithCells="1">
                  <from>
                    <xdr:col>8</xdr:col>
                    <xdr:colOff>411480</xdr:colOff>
                    <xdr:row>14</xdr:row>
                    <xdr:rowOff>29210</xdr:rowOff>
                  </from>
                  <to>
                    <xdr:col>10</xdr:col>
                    <xdr:colOff>654685</xdr:colOff>
                    <xdr:row>15</xdr:row>
                    <xdr:rowOff>31750</xdr:rowOff>
                  </to>
                </anchor>
              </controlPr>
            </control>
          </mc:Choice>
        </mc:AlternateContent>
        <mc:AlternateContent xmlns:mc="http://schemas.openxmlformats.org/markup-compatibility/2006">
          <mc:Choice Requires="x14">
            <control shapeId="11269" name="Check Box 5" r:id="rId8">
              <controlPr defaultSize="0">
                <anchor moveWithCells="1">
                  <from>
                    <xdr:col>8</xdr:col>
                    <xdr:colOff>411480</xdr:colOff>
                    <xdr:row>14</xdr:row>
                    <xdr:rowOff>257810</xdr:rowOff>
                  </from>
                  <to>
                    <xdr:col>10</xdr:col>
                    <xdr:colOff>616585</xdr:colOff>
                    <xdr:row>15</xdr:row>
                    <xdr:rowOff>259715</xdr:rowOff>
                  </to>
                </anchor>
              </controlPr>
            </control>
          </mc:Choice>
        </mc:AlternateContent>
        <mc:AlternateContent xmlns:mc="http://schemas.openxmlformats.org/markup-compatibility/2006">
          <mc:Choice Requires="x14">
            <control shapeId="11270" name="Check Box 6" r:id="rId9">
              <controlPr defaultSize="0">
                <anchor moveWithCells="1">
                  <from>
                    <xdr:col>8</xdr:col>
                    <xdr:colOff>411480</xdr:colOff>
                    <xdr:row>15</xdr:row>
                    <xdr:rowOff>200025</xdr:rowOff>
                  </from>
                  <to>
                    <xdr:col>10</xdr:col>
                    <xdr:colOff>18415</xdr:colOff>
                    <xdr:row>16</xdr:row>
                    <xdr:rowOff>202565</xdr:rowOff>
                  </to>
                </anchor>
              </controlPr>
            </control>
          </mc:Choice>
        </mc:AlternateContent>
        <mc:AlternateContent xmlns:mc="http://schemas.openxmlformats.org/markup-compatibility/2006">
          <mc:Choice Requires="x14">
            <control shapeId="11271" name="Check Box 7" r:id="rId10">
              <controlPr defaultSize="0">
                <anchor moveWithCells="1">
                  <from>
                    <xdr:col>8</xdr:col>
                    <xdr:colOff>416560</xdr:colOff>
                    <xdr:row>16</xdr:row>
                    <xdr:rowOff>142875</xdr:rowOff>
                  </from>
                  <to>
                    <xdr:col>9</xdr:col>
                    <xdr:colOff>685165</xdr:colOff>
                    <xdr:row>17</xdr:row>
                    <xdr:rowOff>144780</xdr:rowOff>
                  </to>
                </anchor>
              </controlPr>
            </control>
          </mc:Choice>
        </mc:AlternateContent>
        <mc:AlternateContent xmlns:mc="http://schemas.openxmlformats.org/markup-compatibility/2006">
          <mc:Choice Requires="x14">
            <control shapeId="11272" name="Check Box 8" r:id="rId11">
              <controlPr defaultSize="0">
                <anchor moveWithCells="1">
                  <from>
                    <xdr:col>8</xdr:col>
                    <xdr:colOff>416560</xdr:colOff>
                    <xdr:row>17</xdr:row>
                    <xdr:rowOff>85090</xdr:rowOff>
                  </from>
                  <to>
                    <xdr:col>9</xdr:col>
                    <xdr:colOff>666115</xdr:colOff>
                    <xdr:row>18</xdr:row>
                    <xdr:rowOff>87630</xdr:rowOff>
                  </to>
                </anchor>
              </controlPr>
            </control>
          </mc:Choice>
        </mc:AlternateContent>
        <mc:AlternateContent xmlns:mc="http://schemas.openxmlformats.org/markup-compatibility/2006">
          <mc:Choice Requires="x14">
            <control shapeId="11276" name="Group Box 12" r:id="rId12">
              <controlPr print="0" defaultSize="0">
                <anchor moveWithCells="1">
                  <from>
                    <xdr:col>11</xdr:col>
                    <xdr:colOff>428625</xdr:colOff>
                    <xdr:row>37</xdr:row>
                    <xdr:rowOff>180975</xdr:rowOff>
                  </from>
                  <to>
                    <xdr:col>15</xdr:col>
                    <xdr:colOff>209550</xdr:colOff>
                    <xdr:row>42</xdr:row>
                    <xdr:rowOff>419100</xdr:rowOff>
                  </to>
                </anchor>
              </controlPr>
            </control>
          </mc:Choice>
        </mc:AlternateContent>
        <mc:AlternateContent xmlns:mc="http://schemas.openxmlformats.org/markup-compatibility/2006">
          <mc:Choice Requires="x14">
            <control shapeId="11277" name="Group Box 13" r:id="rId13">
              <controlPr print="0" defaultSize="0">
                <anchor moveWithCells="1">
                  <from>
                    <xdr:col>8</xdr:col>
                    <xdr:colOff>209550</xdr:colOff>
                    <xdr:row>37</xdr:row>
                    <xdr:rowOff>171450</xdr:rowOff>
                  </from>
                  <to>
                    <xdr:col>11</xdr:col>
                    <xdr:colOff>238125</xdr:colOff>
                    <xdr:row>42</xdr:row>
                    <xdr:rowOff>409575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AC130"/>
  <sheetViews>
    <sheetView showGridLines="0" topLeftCell="A114"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基层争先创优</v>
      </c>
      <c r="E4" s="8"/>
      <c r="F4" s="8"/>
      <c r="G4" s="8"/>
      <c r="H4" s="6"/>
      <c r="I4" s="70"/>
    </row>
    <row r="5" customFormat="1" ht="64.5" customHeight="1" spans="1:9">
      <c r="A5" s="7" t="s">
        <v>5426</v>
      </c>
      <c r="B5" s="7"/>
      <c r="C5" s="7"/>
      <c r="D5" s="9" t="str">
        <f>IF(村级组织运转!D5="","",村级组织运转!D5)</f>
        <v>183001-广水市余店镇人民政府</v>
      </c>
      <c r="E5" s="9"/>
      <c r="F5" s="9"/>
      <c r="G5" s="9"/>
      <c r="H5" s="6"/>
      <c r="I5" s="70"/>
    </row>
    <row r="6" customFormat="1" ht="64.5" customHeight="1" spans="1:9">
      <c r="A6" s="7" t="s">
        <v>5427</v>
      </c>
      <c r="B6" s="7" t="s">
        <v>20</v>
      </c>
      <c r="C6" s="7"/>
      <c r="D6" s="8" t="s">
        <v>34</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8">
      <c r="A11" s="17" t="s">
        <v>5432</v>
      </c>
      <c r="B11" s="17"/>
      <c r="C11" s="18"/>
      <c r="D11" s="19"/>
      <c r="E11" s="19"/>
      <c r="G11" s="20" t="s">
        <v>5433</v>
      </c>
      <c r="H11" s="20"/>
    </row>
    <row r="12" s="2" customFormat="1" ht="22.5" customHeight="1" spans="1:29">
      <c r="A12" s="21" t="s">
        <v>5434</v>
      </c>
      <c r="B12" s="22"/>
      <c r="C12" s="21" t="str">
        <f ca="1">MID(CELL("filename",A1),FIND("]",CELL("filename",A1))+1,99)</f>
        <v>基层争先创优</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28" customHeight="1" spans="1:29">
      <c r="A13" s="21" t="s">
        <v>5438</v>
      </c>
      <c r="B13" s="22"/>
      <c r="C13" s="21" t="s">
        <v>5439</v>
      </c>
      <c r="D13" s="22"/>
      <c r="E13" s="21" t="s">
        <v>5440</v>
      </c>
      <c r="F13" s="22"/>
      <c r="G13" s="25" t="s">
        <v>5439</v>
      </c>
      <c r="H13" s="26"/>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67</v>
      </c>
      <c r="D17" s="22"/>
      <c r="E17" s="27" t="s">
        <v>7</v>
      </c>
      <c r="F17" s="27"/>
      <c r="G17" s="27"/>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f>IF(村级组织运转!C19="","",村级组织运转!C19)</f>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c r="D20" s="29"/>
      <c r="E20" s="29"/>
      <c r="F20" s="29"/>
      <c r="G20" s="29"/>
      <c r="H20" s="29"/>
    </row>
    <row r="21" s="2" customFormat="1" ht="90" customHeight="1" spans="1:8">
      <c r="A21" s="21" t="s">
        <v>5457</v>
      </c>
      <c r="B21" s="22"/>
      <c r="C21" s="29" t="s">
        <v>5751</v>
      </c>
      <c r="D21" s="29"/>
      <c r="E21" s="29"/>
      <c r="F21" s="29"/>
      <c r="G21" s="29"/>
      <c r="H21" s="29"/>
    </row>
    <row r="22" s="2" customFormat="1" ht="22.5" customHeight="1" spans="1:8">
      <c r="A22" s="21" t="s">
        <v>5459</v>
      </c>
      <c r="B22" s="22"/>
      <c r="C22" s="30">
        <v>5708000</v>
      </c>
      <c r="D22" s="30"/>
      <c r="E22" s="21" t="s">
        <v>5460</v>
      </c>
      <c r="F22" s="22"/>
      <c r="G22" s="31">
        <f>G28</f>
        <v>1141600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c r="H24" s="27"/>
    </row>
    <row r="25" s="2" customFormat="1" ht="22.5" customHeight="1" spans="1:8">
      <c r="A25" s="35"/>
      <c r="B25" s="36"/>
      <c r="C25" s="21" t="str">
        <f>IF(C19="","",C19-1&amp;"年")</f>
        <v>2024年</v>
      </c>
      <c r="D25" s="22"/>
      <c r="E25" s="37">
        <v>1141600</v>
      </c>
      <c r="F25" s="37">
        <v>1141600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1141600</v>
      </c>
      <c r="H28" s="30"/>
    </row>
    <row r="29" s="2" customFormat="1" ht="22.5" customHeight="1" spans="1:8">
      <c r="A29" s="35"/>
      <c r="B29" s="36"/>
      <c r="C29" s="42" t="s">
        <v>5471</v>
      </c>
      <c r="D29" s="43"/>
      <c r="E29" s="43"/>
      <c r="F29" s="43"/>
      <c r="G29" s="30">
        <f>SUM(G30,G33)</f>
        <v>1141600</v>
      </c>
      <c r="H29" s="30"/>
    </row>
    <row r="30" s="2" customFormat="1" ht="22.5" customHeight="1" spans="1:8">
      <c r="A30" s="35"/>
      <c r="B30" s="36"/>
      <c r="C30" s="44" t="s">
        <v>5472</v>
      </c>
      <c r="D30" s="45"/>
      <c r="E30" s="45"/>
      <c r="F30" s="45"/>
      <c r="G30" s="30">
        <f>SUM(G31:G32)</f>
        <v>1141600</v>
      </c>
      <c r="H30" s="30"/>
    </row>
    <row r="31" s="2" customFormat="1" ht="22.5" customHeight="1" spans="1:8">
      <c r="A31" s="35"/>
      <c r="B31" s="36"/>
      <c r="C31" s="44" t="s">
        <v>5473</v>
      </c>
      <c r="D31" s="45"/>
      <c r="E31" s="45"/>
      <c r="F31" s="45"/>
      <c r="G31" s="30">
        <v>1141600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48" customHeight="1" spans="1:16">
      <c r="A39" s="50" t="s">
        <v>210</v>
      </c>
      <c r="B39" s="51" t="s">
        <v>174</v>
      </c>
      <c r="C39" s="52"/>
      <c r="D39" s="53">
        <v>65000</v>
      </c>
      <c r="E39" s="54" t="s">
        <v>5752</v>
      </c>
      <c r="F39" s="55"/>
      <c r="G39" s="55"/>
      <c r="H39" s="56"/>
      <c r="I39" s="77" t="str">
        <f>IF(B39="","",IFERROR(IF(COUNTIF(CS!$BR$2:$BR$1835,B39)&gt;0,IF(ISNUMBER(MID(B39,7,1)*1)=TRUE,CS!$B$13,CS!$B$14),VLOOKUP(B39,CS!BP:BQ,2,0)),CS!$B$12))</f>
        <v>一般行政管理事务</v>
      </c>
      <c r="J39" s="78"/>
      <c r="K39" s="78"/>
      <c r="L39" s="78"/>
      <c r="M39" s="79" t="s">
        <v>5484</v>
      </c>
      <c r="N39" s="79"/>
      <c r="O39" s="79"/>
      <c r="P39" s="73"/>
    </row>
    <row r="40" s="2" customFormat="1" ht="30" customHeight="1" spans="1:16">
      <c r="A40" s="50" t="s">
        <v>121</v>
      </c>
      <c r="B40" s="51" t="s">
        <v>174</v>
      </c>
      <c r="C40" s="52"/>
      <c r="D40" s="53">
        <v>24500</v>
      </c>
      <c r="E40" s="57"/>
      <c r="F40" s="58"/>
      <c r="G40" s="58"/>
      <c r="H40" s="59"/>
      <c r="I40" s="77" t="str">
        <f>IF(B40="","",IFERROR(IF(COUNTIF(CS!$BR$2:$BR$1835,B40)&gt;0,IF(ISNUMBER(MID(B40,7,1)*1)=TRUE,CS!$B$13,CS!$B$14),VLOOKUP(B40,CS!BP:BQ,2,0)),CS!$B$12))</f>
        <v>一般行政管理事务</v>
      </c>
      <c r="J40" s="78"/>
      <c r="K40" s="78"/>
      <c r="L40" s="78"/>
      <c r="M40" s="79"/>
      <c r="N40" s="79"/>
      <c r="O40" s="79"/>
      <c r="P40" s="73"/>
    </row>
    <row r="41" s="2" customFormat="1" ht="30" customHeight="1" spans="1:16">
      <c r="A41" s="50" t="s">
        <v>121</v>
      </c>
      <c r="B41" s="51" t="s">
        <v>174</v>
      </c>
      <c r="C41" s="52"/>
      <c r="D41" s="53">
        <v>30000</v>
      </c>
      <c r="E41" s="54" t="s">
        <v>5753</v>
      </c>
      <c r="F41" s="55"/>
      <c r="G41" s="55"/>
      <c r="H41" s="56"/>
      <c r="I41" s="77" t="str">
        <f>IF(B41="","",IFERROR(IF(COUNTIF(CS!$BR$2:$BR$1835,B41)&gt;0,IF(ISNUMBER(MID(B41,7,1)*1)=TRUE,CS!$B$13,CS!$B$14),VLOOKUP(B41,CS!BP:BQ,2,0)),CS!$B$12))</f>
        <v>一般行政管理事务</v>
      </c>
      <c r="J41" s="78"/>
      <c r="K41" s="78"/>
      <c r="L41" s="78"/>
      <c r="M41" s="79"/>
      <c r="N41" s="79"/>
      <c r="O41" s="79"/>
      <c r="P41" s="73"/>
    </row>
    <row r="42" s="2" customFormat="1" ht="30" customHeight="1" spans="1:16">
      <c r="A42" s="50" t="s">
        <v>126</v>
      </c>
      <c r="B42" s="51" t="s">
        <v>174</v>
      </c>
      <c r="C42" s="52"/>
      <c r="D42" s="53">
        <v>30000</v>
      </c>
      <c r="E42" s="57"/>
      <c r="F42" s="58"/>
      <c r="G42" s="58"/>
      <c r="H42" s="59"/>
      <c r="I42" s="77" t="str">
        <f>IF(B42="","",IFERROR(IF(COUNTIF(CS!$BR$2:$BR$1835,B42)&gt;0,IF(ISNUMBER(MID(B42,7,1)*1)=TRUE,CS!$B$13,CS!$B$14),VLOOKUP(B42,CS!BP:BQ,2,0)),CS!$B$12))</f>
        <v>一般行政管理事务</v>
      </c>
      <c r="J42" s="78"/>
      <c r="K42" s="78"/>
      <c r="L42" s="78"/>
      <c r="M42" s="79"/>
      <c r="N42" s="79"/>
      <c r="O42" s="79"/>
      <c r="P42" s="73"/>
    </row>
    <row r="43" s="2" customFormat="1" ht="30" customHeight="1" spans="1:16">
      <c r="A43" s="50" t="s">
        <v>126</v>
      </c>
      <c r="B43" s="51" t="s">
        <v>174</v>
      </c>
      <c r="C43" s="52"/>
      <c r="D43" s="53">
        <v>5000</v>
      </c>
      <c r="E43" s="101" t="s">
        <v>5754</v>
      </c>
      <c r="F43" s="102"/>
      <c r="G43" s="102"/>
      <c r="H43" s="103"/>
      <c r="I43" s="77" t="str">
        <f>IF(B43="","",IFERROR(IF(COUNTIF(CS!$BR$2:$BR$1835,B43)&gt;0,IF(ISNUMBER(MID(B43,7,1)*1)=TRUE,CS!$B$13,CS!$B$14),VLOOKUP(B43,CS!BP:BQ,2,0)),CS!$B$12))</f>
        <v>一般行政管理事务</v>
      </c>
      <c r="J43" s="78"/>
      <c r="K43" s="78"/>
      <c r="L43" s="78"/>
      <c r="M43" s="79"/>
      <c r="N43" s="79"/>
      <c r="O43" s="79"/>
      <c r="P43" s="73"/>
    </row>
    <row r="44" s="2" customFormat="1" ht="30" customHeight="1" spans="1:16">
      <c r="A44" s="50" t="s">
        <v>268</v>
      </c>
      <c r="B44" s="51" t="s">
        <v>174</v>
      </c>
      <c r="C44" s="52"/>
      <c r="D44" s="53">
        <v>5000</v>
      </c>
      <c r="E44" s="104"/>
      <c r="F44" s="105"/>
      <c r="G44" s="105"/>
      <c r="H44" s="106"/>
      <c r="I44" s="77" t="str">
        <f>IF(B44="","",IFERROR(IF(COUNTIF(CS!$BR$2:$BR$1835,B44)&gt;0,IF(ISNUMBER(MID(B44,7,1)*1)=TRUE,CS!$B$13,CS!$B$14),VLOOKUP(B44,CS!BP:BQ,2,0)),CS!$B$12))</f>
        <v>一般行政管理事务</v>
      </c>
      <c r="J44" s="78"/>
      <c r="K44" s="78"/>
      <c r="L44" s="78"/>
      <c r="M44" s="79"/>
      <c r="N44" s="79"/>
      <c r="O44" s="79"/>
      <c r="P44" s="73"/>
    </row>
    <row r="45" s="2" customFormat="1" ht="30" customHeight="1" spans="1:16">
      <c r="A45" s="50" t="s">
        <v>164</v>
      </c>
      <c r="B45" s="51" t="s">
        <v>174</v>
      </c>
      <c r="C45" s="52"/>
      <c r="D45" s="53">
        <v>10000</v>
      </c>
      <c r="E45" s="104"/>
      <c r="F45" s="105"/>
      <c r="G45" s="105"/>
      <c r="H45" s="106"/>
      <c r="I45" s="77" t="str">
        <f>IF(B45="","",IFERROR(IF(COUNTIF(CS!$BR$2:$BR$1835,B45)&gt;0,IF(ISNUMBER(MID(B45,7,1)*1)=TRUE,CS!$B$13,CS!$B$14),VLOOKUP(B45,CS!BP:BQ,2,0)),CS!$B$12))</f>
        <v>一般行政管理事务</v>
      </c>
      <c r="J45" s="78"/>
      <c r="K45" s="78"/>
      <c r="L45" s="78"/>
      <c r="M45" s="79"/>
      <c r="N45" s="79"/>
      <c r="O45" s="79"/>
      <c r="P45" s="73"/>
    </row>
    <row r="46" s="2" customFormat="1" ht="32" customHeight="1" spans="1:16">
      <c r="A46" s="50" t="s">
        <v>121</v>
      </c>
      <c r="B46" s="51" t="s">
        <v>174</v>
      </c>
      <c r="C46" s="52"/>
      <c r="D46" s="53">
        <v>45600</v>
      </c>
      <c r="E46" s="107"/>
      <c r="F46" s="108"/>
      <c r="G46" s="108"/>
      <c r="H46" s="109"/>
      <c r="I46" s="77" t="str">
        <f>IF(B46="","",IFERROR(IF(COUNTIF(CS!$BR$2:$BR$1835,B46)&gt;0,IF(ISNUMBER(MID(B46,7,1)*1)=TRUE,CS!$B$13,CS!$B$14),VLOOKUP(B46,CS!BP:BQ,2,0)),CS!$B$12))</f>
        <v>一般行政管理事务</v>
      </c>
      <c r="J46" s="78"/>
      <c r="K46" s="78"/>
      <c r="L46" s="78"/>
      <c r="M46" s="79"/>
      <c r="N46" s="79"/>
      <c r="O46" s="79"/>
      <c r="P46" s="73"/>
    </row>
    <row r="47" s="2" customFormat="1" ht="72" customHeight="1" spans="1:16">
      <c r="A47" s="50" t="s">
        <v>121</v>
      </c>
      <c r="B47" s="51"/>
      <c r="C47" s="52"/>
      <c r="D47" s="53">
        <v>155000</v>
      </c>
      <c r="E47" s="104" t="s">
        <v>5755</v>
      </c>
      <c r="F47" s="105"/>
      <c r="G47" s="105"/>
      <c r="H47" s="106"/>
      <c r="I47" s="77"/>
      <c r="J47" s="78"/>
      <c r="K47" s="78"/>
      <c r="L47" s="78"/>
      <c r="M47" s="79"/>
      <c r="N47" s="79"/>
      <c r="O47" s="79"/>
      <c r="P47" s="73"/>
    </row>
    <row r="48" s="2" customFormat="1" ht="32" customHeight="1" spans="1:16">
      <c r="A48" s="50" t="s">
        <v>126</v>
      </c>
      <c r="B48" s="51"/>
      <c r="C48" s="52"/>
      <c r="D48" s="53">
        <v>100000</v>
      </c>
      <c r="E48" s="104"/>
      <c r="F48" s="105"/>
      <c r="G48" s="105"/>
      <c r="H48" s="106"/>
      <c r="I48" s="77"/>
      <c r="J48" s="78"/>
      <c r="K48" s="78"/>
      <c r="L48" s="78"/>
      <c r="M48" s="79"/>
      <c r="N48" s="79"/>
      <c r="O48" s="79"/>
      <c r="P48" s="73"/>
    </row>
    <row r="49" s="2" customFormat="1" ht="32" customHeight="1" spans="1:16">
      <c r="A49" s="50" t="s">
        <v>191</v>
      </c>
      <c r="B49" s="51"/>
      <c r="C49" s="52"/>
      <c r="D49" s="53">
        <v>50000</v>
      </c>
      <c r="E49" s="104"/>
      <c r="F49" s="105"/>
      <c r="G49" s="105"/>
      <c r="H49" s="106"/>
      <c r="I49" s="77"/>
      <c r="J49" s="78"/>
      <c r="K49" s="78"/>
      <c r="L49" s="78"/>
      <c r="M49" s="79"/>
      <c r="N49" s="79"/>
      <c r="O49" s="79"/>
      <c r="P49" s="73"/>
    </row>
    <row r="50" s="2" customFormat="1" ht="32" customHeight="1" spans="1:16">
      <c r="A50" s="50" t="s">
        <v>164</v>
      </c>
      <c r="B50" s="51"/>
      <c r="C50" s="52"/>
      <c r="D50" s="53">
        <v>140000</v>
      </c>
      <c r="E50" s="104"/>
      <c r="F50" s="105"/>
      <c r="G50" s="105"/>
      <c r="H50" s="106"/>
      <c r="I50" s="77"/>
      <c r="J50" s="78"/>
      <c r="K50" s="78"/>
      <c r="L50" s="78"/>
      <c r="M50" s="79"/>
      <c r="N50" s="79"/>
      <c r="O50" s="79"/>
      <c r="P50" s="73"/>
    </row>
    <row r="51" s="2" customFormat="1" ht="69" customHeight="1" spans="1:16">
      <c r="A51" s="50" t="s">
        <v>300</v>
      </c>
      <c r="B51" s="51"/>
      <c r="C51" s="52"/>
      <c r="D51" s="53">
        <v>60000</v>
      </c>
      <c r="E51" s="107"/>
      <c r="F51" s="108"/>
      <c r="G51" s="108"/>
      <c r="H51" s="109"/>
      <c r="I51" s="77"/>
      <c r="J51" s="78"/>
      <c r="K51" s="78"/>
      <c r="L51" s="78"/>
      <c r="M51" s="79"/>
      <c r="N51" s="79"/>
      <c r="O51" s="79"/>
      <c r="P51" s="73"/>
    </row>
    <row r="52" s="2" customFormat="1" ht="32" customHeight="1" spans="1:16">
      <c r="A52" s="50" t="s">
        <v>121</v>
      </c>
      <c r="B52" s="51"/>
      <c r="C52" s="52"/>
      <c r="D52" s="53">
        <v>59000</v>
      </c>
      <c r="E52" s="61" t="s">
        <v>5756</v>
      </c>
      <c r="F52" s="62"/>
      <c r="G52" s="62"/>
      <c r="H52" s="63"/>
      <c r="I52" s="77"/>
      <c r="J52" s="78"/>
      <c r="K52" s="78"/>
      <c r="L52" s="78"/>
      <c r="M52" s="79"/>
      <c r="N52" s="79"/>
      <c r="O52" s="79"/>
      <c r="P52" s="73"/>
    </row>
    <row r="53" s="2" customFormat="1" ht="32" customHeight="1" spans="1:16">
      <c r="A53" s="50" t="s">
        <v>126</v>
      </c>
      <c r="B53" s="51"/>
      <c r="C53" s="52"/>
      <c r="D53" s="53">
        <v>9000</v>
      </c>
      <c r="E53" s="61"/>
      <c r="F53" s="62"/>
      <c r="G53" s="62"/>
      <c r="H53" s="63"/>
      <c r="I53" s="77"/>
      <c r="J53" s="78"/>
      <c r="K53" s="78"/>
      <c r="L53" s="78"/>
      <c r="M53" s="79"/>
      <c r="N53" s="79"/>
      <c r="O53" s="79"/>
      <c r="P53" s="73"/>
    </row>
    <row r="54" s="2" customFormat="1" ht="32" customHeight="1" spans="1:16">
      <c r="A54" s="50" t="s">
        <v>177</v>
      </c>
      <c r="B54" s="51"/>
      <c r="C54" s="52"/>
      <c r="D54" s="53">
        <v>2000</v>
      </c>
      <c r="E54" s="61"/>
      <c r="F54" s="62"/>
      <c r="G54" s="62"/>
      <c r="H54" s="63"/>
      <c r="I54" s="77"/>
      <c r="J54" s="78"/>
      <c r="K54" s="78"/>
      <c r="L54" s="78"/>
      <c r="M54" s="79"/>
      <c r="N54" s="79"/>
      <c r="O54" s="79"/>
      <c r="P54" s="73"/>
    </row>
    <row r="55" s="2" customFormat="1" ht="32" customHeight="1" spans="1:16">
      <c r="A55" s="50" t="s">
        <v>164</v>
      </c>
      <c r="B55" s="51"/>
      <c r="C55" s="52"/>
      <c r="D55" s="53">
        <v>10000</v>
      </c>
      <c r="E55" s="61"/>
      <c r="F55" s="62"/>
      <c r="G55" s="62"/>
      <c r="H55" s="63"/>
      <c r="I55" s="77"/>
      <c r="J55" s="78"/>
      <c r="K55" s="78"/>
      <c r="L55" s="78"/>
      <c r="M55" s="79"/>
      <c r="N55" s="79"/>
      <c r="O55" s="79"/>
      <c r="P55" s="73"/>
    </row>
    <row r="56" s="2" customFormat="1" ht="32" customHeight="1" spans="1:16">
      <c r="A56" s="50" t="s">
        <v>215</v>
      </c>
      <c r="B56" s="51"/>
      <c r="C56" s="52"/>
      <c r="D56" s="53">
        <v>30000</v>
      </c>
      <c r="E56" s="57"/>
      <c r="F56" s="58"/>
      <c r="G56" s="58"/>
      <c r="H56" s="59"/>
      <c r="I56" s="77"/>
      <c r="J56" s="78"/>
      <c r="K56" s="78"/>
      <c r="L56" s="78"/>
      <c r="M56" s="79"/>
      <c r="N56" s="79"/>
      <c r="O56" s="79"/>
      <c r="P56" s="73"/>
    </row>
    <row r="57" s="2" customFormat="1" ht="32" customHeight="1" spans="1:16">
      <c r="A57" s="50" t="s">
        <v>210</v>
      </c>
      <c r="B57" s="51"/>
      <c r="C57" s="52"/>
      <c r="D57" s="53">
        <v>80000</v>
      </c>
      <c r="E57" s="107" t="s">
        <v>5757</v>
      </c>
      <c r="F57" s="108"/>
      <c r="G57" s="108"/>
      <c r="H57" s="109"/>
      <c r="I57" s="77"/>
      <c r="J57" s="78"/>
      <c r="K57" s="78"/>
      <c r="L57" s="78"/>
      <c r="M57" s="79"/>
      <c r="N57" s="79"/>
      <c r="O57" s="79"/>
      <c r="P57" s="73"/>
    </row>
    <row r="58" s="2" customFormat="1" ht="32" customHeight="1" spans="1:16">
      <c r="A58" s="50" t="s">
        <v>121</v>
      </c>
      <c r="B58" s="51"/>
      <c r="C58" s="52"/>
      <c r="D58" s="53">
        <v>10500</v>
      </c>
      <c r="E58" s="104" t="s">
        <v>5758</v>
      </c>
      <c r="F58" s="105"/>
      <c r="G58" s="105"/>
      <c r="H58" s="106"/>
      <c r="I58" s="77"/>
      <c r="J58" s="78"/>
      <c r="K58" s="78"/>
      <c r="L58" s="78"/>
      <c r="M58" s="79"/>
      <c r="N58" s="79"/>
      <c r="O58" s="79"/>
      <c r="P58" s="73"/>
    </row>
    <row r="59" s="2" customFormat="1" ht="32" customHeight="1" spans="1:16">
      <c r="A59" s="50" t="s">
        <v>126</v>
      </c>
      <c r="B59" s="51"/>
      <c r="C59" s="52"/>
      <c r="D59" s="53">
        <v>9000</v>
      </c>
      <c r="E59" s="104"/>
      <c r="F59" s="105"/>
      <c r="G59" s="105"/>
      <c r="H59" s="106"/>
      <c r="I59" s="77"/>
      <c r="J59" s="78"/>
      <c r="K59" s="78"/>
      <c r="L59" s="78"/>
      <c r="M59" s="79"/>
      <c r="N59" s="79"/>
      <c r="O59" s="79"/>
      <c r="P59" s="73"/>
    </row>
    <row r="60" s="2" customFormat="1" ht="32" customHeight="1" spans="1:16">
      <c r="A60" s="50" t="s">
        <v>164</v>
      </c>
      <c r="B60" s="51"/>
      <c r="C60" s="52"/>
      <c r="D60" s="53">
        <v>5000</v>
      </c>
      <c r="E60" s="107"/>
      <c r="F60" s="108"/>
      <c r="G60" s="108"/>
      <c r="H60" s="109"/>
      <c r="I60" s="77"/>
      <c r="J60" s="78"/>
      <c r="K60" s="78"/>
      <c r="L60" s="78"/>
      <c r="M60" s="79"/>
      <c r="N60" s="79"/>
      <c r="O60" s="79"/>
      <c r="P60" s="73"/>
    </row>
    <row r="61" s="2" customFormat="1" ht="32" customHeight="1" spans="1:16">
      <c r="A61" s="50" t="s">
        <v>121</v>
      </c>
      <c r="B61" s="51"/>
      <c r="C61" s="52"/>
      <c r="D61" s="53">
        <v>32000</v>
      </c>
      <c r="E61" s="104" t="s">
        <v>5759</v>
      </c>
      <c r="F61" s="105"/>
      <c r="G61" s="105"/>
      <c r="H61" s="106"/>
      <c r="I61" s="77"/>
      <c r="J61" s="78"/>
      <c r="K61" s="78"/>
      <c r="L61" s="78"/>
      <c r="M61" s="79"/>
      <c r="N61" s="79"/>
      <c r="O61" s="79"/>
      <c r="P61" s="73"/>
    </row>
    <row r="62" s="2" customFormat="1" ht="32" customHeight="1" spans="1:16">
      <c r="A62" s="50" t="s">
        <v>126</v>
      </c>
      <c r="B62" s="51"/>
      <c r="C62" s="52"/>
      <c r="D62" s="53">
        <v>24000</v>
      </c>
      <c r="E62" s="104"/>
      <c r="F62" s="105"/>
      <c r="G62" s="105"/>
      <c r="H62" s="106"/>
      <c r="I62" s="77"/>
      <c r="J62" s="78"/>
      <c r="K62" s="78"/>
      <c r="L62" s="78"/>
      <c r="M62" s="79"/>
      <c r="N62" s="79"/>
      <c r="O62" s="79"/>
      <c r="P62" s="73"/>
    </row>
    <row r="63" s="2" customFormat="1" ht="32" customHeight="1" spans="1:16">
      <c r="A63" s="50" t="s">
        <v>164</v>
      </c>
      <c r="B63" s="51"/>
      <c r="C63" s="52"/>
      <c r="D63" s="53">
        <v>3000</v>
      </c>
      <c r="E63" s="107"/>
      <c r="F63" s="108"/>
      <c r="G63" s="108"/>
      <c r="H63" s="109"/>
      <c r="I63" s="77"/>
      <c r="J63" s="78"/>
      <c r="K63" s="78"/>
      <c r="L63" s="78"/>
      <c r="M63" s="79"/>
      <c r="N63" s="79"/>
      <c r="O63" s="79"/>
      <c r="P63" s="73"/>
    </row>
    <row r="64" s="2" customFormat="1" ht="32" customHeight="1" spans="1:16">
      <c r="A64" s="50" t="s">
        <v>121</v>
      </c>
      <c r="B64" s="51"/>
      <c r="C64" s="52"/>
      <c r="D64" s="53">
        <v>22500</v>
      </c>
      <c r="E64" s="61" t="s">
        <v>5760</v>
      </c>
      <c r="F64" s="62"/>
      <c r="G64" s="62"/>
      <c r="H64" s="63"/>
      <c r="I64" s="77"/>
      <c r="J64" s="78"/>
      <c r="K64" s="78"/>
      <c r="L64" s="78"/>
      <c r="M64" s="79"/>
      <c r="N64" s="79"/>
      <c r="O64" s="79"/>
      <c r="P64" s="73"/>
    </row>
    <row r="65" s="2" customFormat="1" ht="32" customHeight="1" spans="1:16">
      <c r="A65" s="50" t="s">
        <v>126</v>
      </c>
      <c r="B65" s="51"/>
      <c r="C65" s="52"/>
      <c r="D65" s="53">
        <v>21000</v>
      </c>
      <c r="E65" s="61"/>
      <c r="F65" s="62"/>
      <c r="G65" s="62"/>
      <c r="H65" s="63"/>
      <c r="I65" s="77"/>
      <c r="J65" s="78"/>
      <c r="K65" s="78"/>
      <c r="L65" s="78"/>
      <c r="M65" s="79"/>
      <c r="N65" s="79"/>
      <c r="O65" s="79"/>
      <c r="P65" s="73"/>
    </row>
    <row r="66" s="2" customFormat="1" ht="32" customHeight="1" spans="1:16">
      <c r="A66" s="50" t="s">
        <v>164</v>
      </c>
      <c r="B66" s="51"/>
      <c r="C66" s="52"/>
      <c r="D66" s="53">
        <v>4500</v>
      </c>
      <c r="E66" s="57"/>
      <c r="F66" s="58"/>
      <c r="G66" s="58"/>
      <c r="H66" s="59"/>
      <c r="I66" s="77"/>
      <c r="J66" s="78"/>
      <c r="K66" s="78"/>
      <c r="L66" s="78"/>
      <c r="M66" s="79"/>
      <c r="N66" s="79"/>
      <c r="O66" s="79"/>
      <c r="P66" s="73"/>
    </row>
    <row r="67" s="2" customFormat="1" ht="30" customHeight="1" spans="1:16">
      <c r="A67" s="50" t="s">
        <v>121</v>
      </c>
      <c r="B67" s="51"/>
      <c r="C67" s="52"/>
      <c r="D67" s="53">
        <v>100000</v>
      </c>
      <c r="E67" s="64" t="s">
        <v>5761</v>
      </c>
      <c r="F67" s="64"/>
      <c r="G67" s="64"/>
      <c r="H67" s="64"/>
      <c r="I67" s="77" t="str">
        <f>IF(B67="","",IFERROR(IF(COUNTIF(CS!$BR$2:$BR$1835,B67)&gt;0,IF(ISNUMBER(MID(B67,7,1)*1)=TRUE,CS!$B$13,CS!$B$14),VLOOKUP(B67,CS!BP:BQ,2,0)),CS!$B$12))</f>
        <v/>
      </c>
      <c r="J67" s="78"/>
      <c r="K67" s="78"/>
      <c r="L67" s="78"/>
      <c r="M67" s="79"/>
      <c r="N67" s="79"/>
      <c r="O67" s="79"/>
      <c r="P67" s="73"/>
    </row>
    <row r="68" s="2" customFormat="1" ht="22.5" customHeight="1" spans="1:16">
      <c r="A68" s="48" t="s">
        <v>5487</v>
      </c>
      <c r="B68" s="48"/>
      <c r="C68" s="48"/>
      <c r="D68" s="48"/>
      <c r="E68" s="48"/>
      <c r="F68" s="48"/>
      <c r="G68" s="48"/>
      <c r="H68" s="48"/>
      <c r="I68" s="80"/>
      <c r="J68" s="73"/>
      <c r="K68" s="73"/>
      <c r="L68" s="73"/>
      <c r="M68" s="73"/>
      <c r="N68" s="73"/>
      <c r="O68" s="73"/>
      <c r="P68" s="73"/>
    </row>
    <row r="69" s="2" customFormat="1" ht="22.5" customHeight="1" spans="1:8">
      <c r="A69" s="29" t="s">
        <v>8</v>
      </c>
      <c r="B69" s="65" t="s">
        <v>9</v>
      </c>
      <c r="C69" s="66"/>
      <c r="D69" s="29" t="s">
        <v>5488</v>
      </c>
      <c r="E69" s="29" t="s">
        <v>5489</v>
      </c>
      <c r="F69" s="29" t="s">
        <v>5490</v>
      </c>
      <c r="G69" s="21" t="s">
        <v>5491</v>
      </c>
      <c r="H69" s="22"/>
    </row>
    <row r="70" s="2" customFormat="1" ht="22.5" customHeight="1" spans="1:8">
      <c r="A70" s="67"/>
      <c r="B70" s="67"/>
      <c r="C70" s="67"/>
      <c r="D70" s="29"/>
      <c r="E70" s="29"/>
      <c r="F70" s="68"/>
      <c r="G70" s="31" t="str">
        <f>IF(OR(E70&gt;0,F70&gt;0),E70*F70,"")</f>
        <v/>
      </c>
      <c r="H70" s="32"/>
    </row>
    <row r="71" s="2" customFormat="1" ht="22.5" customHeight="1" spans="1:8">
      <c r="A71" s="67"/>
      <c r="B71" s="67"/>
      <c r="C71" s="67"/>
      <c r="D71" s="29"/>
      <c r="E71" s="29"/>
      <c r="F71" s="68"/>
      <c r="G71" s="31" t="str">
        <f t="shared" ref="G71:G78" si="0">IF(OR(E71="",F71=""),"",E71*F71)</f>
        <v/>
      </c>
      <c r="H71" s="32"/>
    </row>
    <row r="72" s="2" customFormat="1" ht="22.5" customHeight="1" spans="1:8">
      <c r="A72" s="67"/>
      <c r="B72" s="67"/>
      <c r="C72" s="67"/>
      <c r="D72" s="29"/>
      <c r="E72" s="29"/>
      <c r="F72" s="68"/>
      <c r="G72" s="31" t="str">
        <f t="shared" si="0"/>
        <v/>
      </c>
      <c r="H72" s="32"/>
    </row>
    <row r="73" s="2" customFormat="1" ht="22.5" customHeight="1" spans="1:8">
      <c r="A73" s="67"/>
      <c r="B73" s="67"/>
      <c r="C73" s="67"/>
      <c r="D73" s="29"/>
      <c r="E73" s="29"/>
      <c r="F73" s="68"/>
      <c r="G73" s="31" t="str">
        <f t="shared" si="0"/>
        <v/>
      </c>
      <c r="H73" s="32"/>
    </row>
    <row r="74" s="2" customFormat="1" ht="22.5" customHeight="1" spans="1:8">
      <c r="A74" s="67"/>
      <c r="B74" s="67"/>
      <c r="C74" s="67"/>
      <c r="D74" s="29"/>
      <c r="E74" s="29"/>
      <c r="F74" s="68"/>
      <c r="G74" s="31" t="str">
        <f t="shared" si="0"/>
        <v/>
      </c>
      <c r="H74" s="32"/>
    </row>
    <row r="75" s="2" customFormat="1" ht="22.5" customHeight="1" spans="1:8">
      <c r="A75" s="67"/>
      <c r="B75" s="67"/>
      <c r="C75" s="67"/>
      <c r="D75" s="29"/>
      <c r="E75" s="29"/>
      <c r="F75" s="68"/>
      <c r="G75" s="31" t="str">
        <f t="shared" si="0"/>
        <v/>
      </c>
      <c r="H75" s="32"/>
    </row>
    <row r="76" s="2" customFormat="1" ht="22.5" customHeight="1" spans="1:8">
      <c r="A76" s="67"/>
      <c r="B76" s="67"/>
      <c r="C76" s="67"/>
      <c r="D76" s="29"/>
      <c r="E76" s="29"/>
      <c r="F76" s="68"/>
      <c r="G76" s="31" t="str">
        <f t="shared" si="0"/>
        <v/>
      </c>
      <c r="H76" s="32"/>
    </row>
    <row r="77" s="2" customFormat="1" ht="22.5" customHeight="1" spans="1:8">
      <c r="A77" s="67"/>
      <c r="B77" s="67"/>
      <c r="C77" s="67"/>
      <c r="D77" s="29"/>
      <c r="E77" s="29"/>
      <c r="F77" s="68"/>
      <c r="G77" s="31" t="str">
        <f t="shared" si="0"/>
        <v/>
      </c>
      <c r="H77" s="32"/>
    </row>
    <row r="78" s="2" customFormat="1" ht="22.5" customHeight="1" spans="1:8">
      <c r="A78" s="67"/>
      <c r="B78" s="67"/>
      <c r="C78" s="67"/>
      <c r="D78" s="29"/>
      <c r="E78" s="29"/>
      <c r="F78" s="68"/>
      <c r="G78" s="31" t="str">
        <f t="shared" si="0"/>
        <v/>
      </c>
      <c r="H78" s="32"/>
    </row>
    <row r="79" s="2" customFormat="1" ht="22.5" customHeight="1" spans="1:8">
      <c r="A79" s="48" t="s">
        <v>5492</v>
      </c>
      <c r="B79" s="48"/>
      <c r="C79" s="48"/>
      <c r="D79" s="48"/>
      <c r="E79" s="48"/>
      <c r="F79" s="48"/>
      <c r="G79" s="48"/>
      <c r="H79" s="48"/>
    </row>
    <row r="80" s="2" customFormat="1" ht="22.5" customHeight="1" spans="1:8">
      <c r="A80" s="67" t="s">
        <v>5493</v>
      </c>
      <c r="B80" s="67"/>
      <c r="C80" s="67"/>
      <c r="D80" s="67" t="s">
        <v>5494</v>
      </c>
      <c r="E80" s="67"/>
      <c r="F80" s="67"/>
      <c r="G80" s="67"/>
      <c r="H80" s="67"/>
    </row>
    <row r="81" s="2" customFormat="1" ht="22.5" customHeight="1" spans="1:8">
      <c r="A81" s="69" t="s">
        <v>5495</v>
      </c>
      <c r="B81" s="69"/>
      <c r="C81" s="69"/>
      <c r="D81" s="67"/>
      <c r="E81" s="67"/>
      <c r="F81" s="67"/>
      <c r="G81" s="67"/>
      <c r="H81" s="67"/>
    </row>
    <row r="82" s="2" customFormat="1" ht="22.5" customHeight="1" spans="1:8">
      <c r="A82" s="69" t="s">
        <v>5496</v>
      </c>
      <c r="B82" s="69"/>
      <c r="C82" s="69"/>
      <c r="D82" s="67"/>
      <c r="E82" s="67"/>
      <c r="F82" s="67"/>
      <c r="G82" s="67"/>
      <c r="H82" s="67"/>
    </row>
    <row r="83" s="2" customFormat="1" ht="22.5" customHeight="1" spans="1:8">
      <c r="A83" s="69" t="s">
        <v>5497</v>
      </c>
      <c r="B83" s="69"/>
      <c r="C83" s="69"/>
      <c r="D83" s="67" t="s">
        <v>5751</v>
      </c>
      <c r="E83" s="67"/>
      <c r="F83" s="67"/>
      <c r="G83" s="67"/>
      <c r="H83" s="67"/>
    </row>
    <row r="84" s="2" customFormat="1" ht="22.5" customHeight="1" spans="1:8">
      <c r="A84" s="69" t="s">
        <v>5496</v>
      </c>
      <c r="B84" s="69"/>
      <c r="C84" s="69"/>
      <c r="D84" s="67"/>
      <c r="E84" s="67"/>
      <c r="F84" s="67"/>
      <c r="G84" s="67"/>
      <c r="H84" s="67"/>
    </row>
    <row r="85" s="2" customFormat="1" ht="22.5" customHeight="1" spans="1:8">
      <c r="A85" s="82" t="s">
        <v>5498</v>
      </c>
      <c r="B85" s="83"/>
      <c r="C85" s="83"/>
      <c r="D85" s="83"/>
      <c r="E85" s="83"/>
      <c r="F85" s="83"/>
      <c r="G85" s="83"/>
      <c r="H85" s="84"/>
    </row>
    <row r="86" s="2" customFormat="1" ht="35.25" customHeight="1" spans="1:8">
      <c r="A86" s="69" t="s">
        <v>5499</v>
      </c>
      <c r="B86" s="69" t="s">
        <v>5500</v>
      </c>
      <c r="C86" s="69" t="s">
        <v>5501</v>
      </c>
      <c r="D86" s="85" t="s">
        <v>5502</v>
      </c>
      <c r="E86" s="86"/>
      <c r="F86" s="69" t="s">
        <v>5503</v>
      </c>
      <c r="G86" s="85" t="s">
        <v>5504</v>
      </c>
      <c r="H86" s="86"/>
    </row>
    <row r="87" s="2" customFormat="1" ht="31.5" customHeight="1" spans="1:8">
      <c r="A87" s="69" t="s">
        <v>5495</v>
      </c>
      <c r="B87" s="69" t="s">
        <v>5505</v>
      </c>
      <c r="C87" s="69" t="s">
        <v>5506</v>
      </c>
      <c r="D87" s="85"/>
      <c r="E87" s="86"/>
      <c r="F87" s="69"/>
      <c r="G87" s="85"/>
      <c r="H87" s="86"/>
    </row>
    <row r="88" s="2" customFormat="1" ht="31.5" customHeight="1" spans="1:8">
      <c r="A88" s="69"/>
      <c r="B88" s="69"/>
      <c r="C88" s="69"/>
      <c r="D88" s="85" t="s">
        <v>5507</v>
      </c>
      <c r="E88" s="86"/>
      <c r="F88" s="69"/>
      <c r="G88" s="85"/>
      <c r="H88" s="86"/>
    </row>
    <row r="89" s="2" customFormat="1" ht="31.5" customHeight="1" spans="1:8">
      <c r="A89" s="69"/>
      <c r="B89" s="69"/>
      <c r="C89" s="69" t="s">
        <v>5508</v>
      </c>
      <c r="D89" s="85"/>
      <c r="E89" s="86"/>
      <c r="F89" s="69"/>
      <c r="G89" s="85"/>
      <c r="H89" s="86"/>
    </row>
    <row r="90" s="2" customFormat="1" ht="31.5" customHeight="1" spans="1:8">
      <c r="A90" s="69"/>
      <c r="B90" s="69"/>
      <c r="C90" s="69"/>
      <c r="D90" s="85" t="s">
        <v>5507</v>
      </c>
      <c r="E90" s="86"/>
      <c r="F90" s="69"/>
      <c r="G90" s="85"/>
      <c r="H90" s="86"/>
    </row>
    <row r="91" s="2" customFormat="1" ht="31.5" customHeight="1" spans="1:8">
      <c r="A91" s="69"/>
      <c r="B91" s="69"/>
      <c r="C91" s="69" t="s">
        <v>5509</v>
      </c>
      <c r="D91" s="85"/>
      <c r="E91" s="86"/>
      <c r="F91" s="69"/>
      <c r="G91" s="85"/>
      <c r="H91" s="86"/>
    </row>
    <row r="92" s="2" customFormat="1" ht="31.5" customHeight="1" spans="1:8">
      <c r="A92" s="69"/>
      <c r="B92" s="69"/>
      <c r="C92" s="69"/>
      <c r="D92" s="85" t="s">
        <v>5507</v>
      </c>
      <c r="E92" s="86"/>
      <c r="F92" s="69"/>
      <c r="G92" s="85"/>
      <c r="H92" s="86"/>
    </row>
    <row r="93" s="2" customFormat="1" ht="31.5" customHeight="1" spans="1:8">
      <c r="A93" s="69"/>
      <c r="B93" s="69" t="s">
        <v>5510</v>
      </c>
      <c r="C93" s="69" t="s">
        <v>5511</v>
      </c>
      <c r="D93" s="85"/>
      <c r="E93" s="86"/>
      <c r="F93" s="69"/>
      <c r="G93" s="85"/>
      <c r="H93" s="86"/>
    </row>
    <row r="94" s="2" customFormat="1" ht="31.5" customHeight="1" spans="1:8">
      <c r="A94" s="69"/>
      <c r="B94" s="69"/>
      <c r="C94" s="69"/>
      <c r="D94" s="85" t="s">
        <v>5507</v>
      </c>
      <c r="E94" s="86"/>
      <c r="F94" s="69"/>
      <c r="G94" s="85"/>
      <c r="H94" s="86"/>
    </row>
    <row r="95" s="2" customFormat="1" ht="31.5" customHeight="1" spans="1:8">
      <c r="A95" s="69"/>
      <c r="B95" s="69"/>
      <c r="C95" s="69" t="s">
        <v>5512</v>
      </c>
      <c r="D95" s="85"/>
      <c r="E95" s="86"/>
      <c r="F95" s="69"/>
      <c r="G95" s="85"/>
      <c r="H95" s="86"/>
    </row>
    <row r="96" s="2" customFormat="1" ht="31.5" customHeight="1" spans="1:8">
      <c r="A96" s="69"/>
      <c r="B96" s="69"/>
      <c r="C96" s="69"/>
      <c r="D96" s="85" t="s">
        <v>5496</v>
      </c>
      <c r="E96" s="86"/>
      <c r="F96" s="69"/>
      <c r="G96" s="85"/>
      <c r="H96" s="86"/>
    </row>
    <row r="97" s="2" customFormat="1" ht="31.5" customHeight="1" spans="1:8">
      <c r="A97" s="69"/>
      <c r="B97" s="69"/>
      <c r="C97" s="69" t="s">
        <v>5513</v>
      </c>
      <c r="D97" s="85"/>
      <c r="E97" s="86"/>
      <c r="F97" s="69"/>
      <c r="G97" s="85"/>
      <c r="H97" s="86"/>
    </row>
    <row r="98" s="2" customFormat="1" ht="31.5" customHeight="1" spans="1:8">
      <c r="A98" s="69"/>
      <c r="B98" s="69"/>
      <c r="C98" s="69"/>
      <c r="D98" s="85" t="s">
        <v>5507</v>
      </c>
      <c r="E98" s="86"/>
      <c r="F98" s="69"/>
      <c r="G98" s="85"/>
      <c r="H98" s="86"/>
    </row>
    <row r="99" s="2" customFormat="1" ht="31.5" customHeight="1" spans="1:8">
      <c r="A99" s="69"/>
      <c r="B99" s="69" t="s">
        <v>5514</v>
      </c>
      <c r="C99" s="69" t="s">
        <v>5515</v>
      </c>
      <c r="D99" s="85"/>
      <c r="E99" s="86"/>
      <c r="F99" s="69"/>
      <c r="G99" s="85"/>
      <c r="H99" s="86"/>
    </row>
    <row r="100" s="2" customFormat="1" ht="31.5" customHeight="1" spans="1:8">
      <c r="A100" s="69"/>
      <c r="B100" s="69"/>
      <c r="C100" s="69"/>
      <c r="D100" s="85" t="s">
        <v>5507</v>
      </c>
      <c r="E100" s="86"/>
      <c r="F100" s="69"/>
      <c r="G100" s="85"/>
      <c r="H100" s="86"/>
    </row>
    <row r="101" s="2" customFormat="1" ht="31.5" customHeight="1" spans="1:8">
      <c r="A101" s="69"/>
      <c r="B101" s="69"/>
      <c r="C101" s="69" t="s">
        <v>5516</v>
      </c>
      <c r="D101" s="85"/>
      <c r="E101" s="86"/>
      <c r="F101" s="69"/>
      <c r="G101" s="85"/>
      <c r="H101" s="86"/>
    </row>
    <row r="102" s="2" customFormat="1" ht="31.5" customHeight="1" spans="1:8">
      <c r="A102" s="69"/>
      <c r="B102" s="69"/>
      <c r="C102" s="69"/>
      <c r="D102" s="85" t="s">
        <v>5496</v>
      </c>
      <c r="E102" s="86"/>
      <c r="F102" s="69"/>
      <c r="G102" s="85"/>
      <c r="H102" s="86"/>
    </row>
    <row r="103" s="2" customFormat="1" ht="31.5" customHeight="1" spans="1:8">
      <c r="A103" s="69"/>
      <c r="B103" s="69"/>
      <c r="C103" s="69" t="s">
        <v>5517</v>
      </c>
      <c r="D103" s="85"/>
      <c r="E103" s="86"/>
      <c r="F103" s="69"/>
      <c r="G103" s="85"/>
      <c r="H103" s="86"/>
    </row>
    <row r="104" s="2" customFormat="1" ht="31.5" customHeight="1" spans="1:8">
      <c r="A104" s="69"/>
      <c r="B104" s="69"/>
      <c r="C104" s="69"/>
      <c r="D104" s="85" t="s">
        <v>5507</v>
      </c>
      <c r="E104" s="86"/>
      <c r="F104" s="69"/>
      <c r="G104" s="85"/>
      <c r="H104" s="86"/>
    </row>
    <row r="105" s="2" customFormat="1" ht="48.75" customHeight="1" spans="1:8">
      <c r="A105" s="69"/>
      <c r="B105" s="69" t="s">
        <v>5518</v>
      </c>
      <c r="C105" s="69" t="s">
        <v>5519</v>
      </c>
      <c r="D105" s="85"/>
      <c r="E105" s="86"/>
      <c r="F105" s="69"/>
      <c r="G105" s="85"/>
      <c r="H105" s="86"/>
    </row>
    <row r="106" s="2" customFormat="1" ht="31.5" customHeight="1" spans="1:8">
      <c r="A106" s="69" t="s">
        <v>5520</v>
      </c>
      <c r="B106" s="69" t="s">
        <v>5521</v>
      </c>
      <c r="C106" s="69"/>
      <c r="D106" s="85"/>
      <c r="E106" s="86"/>
      <c r="F106" s="69"/>
      <c r="G106" s="85"/>
      <c r="H106" s="86"/>
    </row>
    <row r="107" s="2" customFormat="1" ht="22.5" customHeight="1" spans="1:8">
      <c r="A107" s="87" t="s">
        <v>5522</v>
      </c>
      <c r="B107" s="87"/>
      <c r="C107" s="87"/>
      <c r="D107" s="87"/>
      <c r="E107" s="87"/>
      <c r="F107" s="87"/>
      <c r="G107" s="87"/>
      <c r="H107" s="87"/>
    </row>
    <row r="108" s="2" customFormat="1" ht="22.5" customHeight="1" spans="1:8">
      <c r="A108" s="69" t="s">
        <v>5499</v>
      </c>
      <c r="B108" s="69" t="s">
        <v>5500</v>
      </c>
      <c r="C108" s="69" t="s">
        <v>5501</v>
      </c>
      <c r="D108" s="69" t="s">
        <v>5502</v>
      </c>
      <c r="E108" s="69" t="s">
        <v>5503</v>
      </c>
      <c r="F108" s="69"/>
      <c r="G108" s="69"/>
      <c r="H108" s="69" t="s">
        <v>5504</v>
      </c>
    </row>
    <row r="109" s="2" customFormat="1" ht="37.5" customHeight="1" spans="1:8">
      <c r="A109" s="69"/>
      <c r="B109" s="69"/>
      <c r="C109" s="69"/>
      <c r="D109" s="69"/>
      <c r="E109" s="69" t="s">
        <v>5523</v>
      </c>
      <c r="F109" s="69" t="s">
        <v>5524</v>
      </c>
      <c r="G109" s="69" t="s">
        <v>5525</v>
      </c>
      <c r="H109" s="69"/>
    </row>
    <row r="110" s="2" customFormat="1" ht="31.5" customHeight="1" spans="1:8">
      <c r="A110" s="69" t="s">
        <v>5497</v>
      </c>
      <c r="B110" s="69" t="s">
        <v>5505</v>
      </c>
      <c r="C110" s="69" t="s">
        <v>5506</v>
      </c>
      <c r="D110" s="69" t="s">
        <v>5526</v>
      </c>
      <c r="E110" s="69"/>
      <c r="F110" s="69" t="s">
        <v>5762</v>
      </c>
      <c r="G110" s="69" t="s">
        <v>5763</v>
      </c>
      <c r="H110" s="69" t="s">
        <v>5529</v>
      </c>
    </row>
    <row r="111" s="2" customFormat="1" ht="31.5" customHeight="1" spans="1:8">
      <c r="A111" s="69"/>
      <c r="B111" s="69"/>
      <c r="C111" s="69"/>
      <c r="D111" s="69" t="s">
        <v>5507</v>
      </c>
      <c r="E111" s="69"/>
      <c r="F111" s="69"/>
      <c r="G111" s="69"/>
      <c r="H111" s="69"/>
    </row>
    <row r="112" s="2" customFormat="1" ht="31.5" customHeight="1" spans="1:8">
      <c r="A112" s="69"/>
      <c r="B112" s="69"/>
      <c r="C112" s="69" t="s">
        <v>5508</v>
      </c>
      <c r="D112" s="69"/>
      <c r="E112" s="69"/>
      <c r="F112" s="69"/>
      <c r="G112" s="69"/>
      <c r="H112" s="69"/>
    </row>
    <row r="113" s="2" customFormat="1" ht="31.5" customHeight="1" spans="1:8">
      <c r="A113" s="69"/>
      <c r="B113" s="69"/>
      <c r="C113" s="69"/>
      <c r="D113" s="69" t="s">
        <v>5507</v>
      </c>
      <c r="E113" s="69"/>
      <c r="F113" s="69"/>
      <c r="G113" s="69"/>
      <c r="H113" s="69"/>
    </row>
    <row r="114" s="2" customFormat="1" ht="31.5" customHeight="1" spans="1:8">
      <c r="A114" s="69"/>
      <c r="B114" s="69"/>
      <c r="C114" s="69" t="s">
        <v>5509</v>
      </c>
      <c r="D114" s="69"/>
      <c r="E114" s="69"/>
      <c r="F114" s="69"/>
      <c r="G114" s="69"/>
      <c r="H114" s="69"/>
    </row>
    <row r="115" s="2" customFormat="1" ht="31.5" customHeight="1" spans="1:8">
      <c r="A115" s="69"/>
      <c r="B115" s="69"/>
      <c r="C115" s="69"/>
      <c r="D115" s="69" t="s">
        <v>5507</v>
      </c>
      <c r="E115" s="69"/>
      <c r="F115" s="69"/>
      <c r="G115" s="69"/>
      <c r="H115" s="69"/>
    </row>
    <row r="116" s="2" customFormat="1" ht="31.5" customHeight="1" spans="1:8">
      <c r="A116" s="69"/>
      <c r="B116" s="69" t="s">
        <v>5510</v>
      </c>
      <c r="C116" s="69" t="s">
        <v>5511</v>
      </c>
      <c r="D116" s="69" t="s">
        <v>5764</v>
      </c>
      <c r="E116" s="69"/>
      <c r="F116" s="69" t="s">
        <v>5765</v>
      </c>
      <c r="G116" s="69" t="s">
        <v>5765</v>
      </c>
      <c r="H116" s="69" t="s">
        <v>5529</v>
      </c>
    </row>
    <row r="117" s="2" customFormat="1" ht="31.5" customHeight="1" spans="1:8">
      <c r="A117" s="69"/>
      <c r="B117" s="69"/>
      <c r="C117" s="69"/>
      <c r="D117" s="69" t="s">
        <v>5766</v>
      </c>
      <c r="E117" s="69"/>
      <c r="F117" s="69" t="s">
        <v>5765</v>
      </c>
      <c r="G117" s="69" t="s">
        <v>5765</v>
      </c>
      <c r="H117" s="69" t="s">
        <v>5529</v>
      </c>
    </row>
    <row r="118" s="2" customFormat="1" ht="31.5" customHeight="1" spans="1:8">
      <c r="A118" s="69"/>
      <c r="B118" s="69"/>
      <c r="C118" s="69"/>
      <c r="D118" s="69" t="s">
        <v>5767</v>
      </c>
      <c r="E118" s="69"/>
      <c r="F118" s="69" t="s">
        <v>5765</v>
      </c>
      <c r="G118" s="69" t="s">
        <v>5765</v>
      </c>
      <c r="H118" s="69" t="s">
        <v>5529</v>
      </c>
    </row>
    <row r="119" s="2" customFormat="1" ht="31.5" customHeight="1" spans="1:8">
      <c r="A119" s="69"/>
      <c r="B119" s="69"/>
      <c r="C119" s="69" t="s">
        <v>5512</v>
      </c>
      <c r="D119" s="69" t="s">
        <v>5768</v>
      </c>
      <c r="E119" s="69"/>
      <c r="F119" s="69" t="s">
        <v>5769</v>
      </c>
      <c r="G119" s="69" t="s">
        <v>5769</v>
      </c>
      <c r="H119" s="69" t="s">
        <v>5543</v>
      </c>
    </row>
    <row r="120" s="2" customFormat="1" ht="31.5" customHeight="1" spans="1:8">
      <c r="A120" s="69"/>
      <c r="B120" s="69"/>
      <c r="C120" s="69"/>
      <c r="D120" s="69" t="s">
        <v>5770</v>
      </c>
      <c r="E120" s="69"/>
      <c r="F120" s="69" t="s">
        <v>5769</v>
      </c>
      <c r="G120" s="69" t="s">
        <v>5769</v>
      </c>
      <c r="H120" s="69" t="s">
        <v>5543</v>
      </c>
    </row>
    <row r="121" ht="31.5" customHeight="1" spans="1:8">
      <c r="A121" s="69"/>
      <c r="B121" s="69"/>
      <c r="C121" s="69"/>
      <c r="D121" s="69" t="s">
        <v>5771</v>
      </c>
      <c r="E121" s="69"/>
      <c r="F121" s="69" t="s">
        <v>5769</v>
      </c>
      <c r="G121" s="69" t="s">
        <v>5769</v>
      </c>
      <c r="H121" s="69" t="s">
        <v>5543</v>
      </c>
    </row>
    <row r="122" ht="31.5" customHeight="1" spans="1:8">
      <c r="A122" s="69"/>
      <c r="B122" s="69"/>
      <c r="C122" s="69" t="s">
        <v>5513</v>
      </c>
      <c r="D122" s="69" t="s">
        <v>5545</v>
      </c>
      <c r="E122" s="69"/>
      <c r="F122" s="69" t="s">
        <v>5546</v>
      </c>
      <c r="G122" s="69" t="s">
        <v>5546</v>
      </c>
      <c r="H122" s="69" t="s">
        <v>5529</v>
      </c>
    </row>
    <row r="123" ht="31.5" customHeight="1" spans="1:8">
      <c r="A123" s="69"/>
      <c r="B123" s="69"/>
      <c r="C123" s="69"/>
      <c r="D123" s="69" t="s">
        <v>5496</v>
      </c>
      <c r="E123" s="69"/>
      <c r="F123" s="69"/>
      <c r="G123" s="69"/>
      <c r="H123" s="69"/>
    </row>
    <row r="124" ht="37.5" customHeight="1" spans="1:8">
      <c r="A124" s="69"/>
      <c r="B124" s="69" t="s">
        <v>5514</v>
      </c>
      <c r="C124" s="69" t="s">
        <v>5515</v>
      </c>
      <c r="D124" s="69"/>
      <c r="E124" s="69"/>
      <c r="F124" s="69"/>
      <c r="G124" s="69"/>
      <c r="H124" s="69"/>
    </row>
    <row r="125" ht="37.5" customHeight="1" spans="1:8">
      <c r="A125" s="69"/>
      <c r="B125" s="69"/>
      <c r="C125" s="97" t="s">
        <v>5516</v>
      </c>
      <c r="D125" s="69" t="s">
        <v>5764</v>
      </c>
      <c r="E125" s="69"/>
      <c r="F125" s="69" t="s">
        <v>5772</v>
      </c>
      <c r="G125" s="69" t="s">
        <v>5772</v>
      </c>
      <c r="H125" s="69" t="s">
        <v>5529</v>
      </c>
    </row>
    <row r="126" ht="37.5" customHeight="1" spans="1:8">
      <c r="A126" s="69"/>
      <c r="B126" s="69"/>
      <c r="C126" s="110"/>
      <c r="D126" s="69" t="s">
        <v>5766</v>
      </c>
      <c r="E126" s="69"/>
      <c r="F126" s="69" t="s">
        <v>5773</v>
      </c>
      <c r="G126" s="69" t="s">
        <v>5773</v>
      </c>
      <c r="H126" s="69" t="s">
        <v>5529</v>
      </c>
    </row>
    <row r="127" ht="37.5" customHeight="1" spans="1:8">
      <c r="A127" s="69"/>
      <c r="B127" s="69"/>
      <c r="C127" s="98"/>
      <c r="D127" s="69" t="s">
        <v>5767</v>
      </c>
      <c r="E127" s="69"/>
      <c r="F127" s="69" t="s">
        <v>5774</v>
      </c>
      <c r="G127" s="69" t="s">
        <v>5774</v>
      </c>
      <c r="H127" s="69" t="s">
        <v>5529</v>
      </c>
    </row>
    <row r="128" ht="37.5" customHeight="1" spans="1:8">
      <c r="A128" s="69"/>
      <c r="B128" s="69"/>
      <c r="C128" s="69" t="s">
        <v>5517</v>
      </c>
      <c r="D128" s="69"/>
      <c r="E128" s="69"/>
      <c r="F128" s="69"/>
      <c r="G128" s="69"/>
      <c r="H128" s="69"/>
    </row>
    <row r="129" ht="52.5" customHeight="1" spans="1:8">
      <c r="A129" s="69"/>
      <c r="B129" s="69" t="s">
        <v>5518</v>
      </c>
      <c r="C129" s="69" t="s">
        <v>5519</v>
      </c>
      <c r="D129" s="69" t="s">
        <v>5775</v>
      </c>
      <c r="E129" s="92"/>
      <c r="F129" s="92">
        <v>0.98</v>
      </c>
      <c r="G129" s="99" t="s">
        <v>5750</v>
      </c>
      <c r="H129" s="69" t="s">
        <v>5529</v>
      </c>
    </row>
    <row r="130" ht="31.5" customHeight="1" spans="1:8">
      <c r="A130" s="69" t="s">
        <v>5520</v>
      </c>
      <c r="B130" s="69" t="s">
        <v>5553</v>
      </c>
      <c r="C130" s="69"/>
      <c r="D130" s="69"/>
      <c r="E130" s="69"/>
      <c r="F130" s="69"/>
      <c r="G130" s="69"/>
      <c r="H130" s="69"/>
    </row>
  </sheetData>
  <mergeCells count="225">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I39:L39"/>
    <mergeCell ref="B40:C40"/>
    <mergeCell ref="I40:L40"/>
    <mergeCell ref="B41:C41"/>
    <mergeCell ref="I41:L41"/>
    <mergeCell ref="B42:C42"/>
    <mergeCell ref="I42:L42"/>
    <mergeCell ref="B43:C43"/>
    <mergeCell ref="I43:L43"/>
    <mergeCell ref="B44:C44"/>
    <mergeCell ref="I44:L44"/>
    <mergeCell ref="B45:C45"/>
    <mergeCell ref="I45:L45"/>
    <mergeCell ref="B46:C46"/>
    <mergeCell ref="I46:L46"/>
    <mergeCell ref="E57:H57"/>
    <mergeCell ref="B67:C67"/>
    <mergeCell ref="E67:H67"/>
    <mergeCell ref="I67:L67"/>
    <mergeCell ref="A68:H68"/>
    <mergeCell ref="I68:L68"/>
    <mergeCell ref="B69:C69"/>
    <mergeCell ref="G69:H69"/>
    <mergeCell ref="B70:C70"/>
    <mergeCell ref="G70:H70"/>
    <mergeCell ref="B71:C71"/>
    <mergeCell ref="G71:H71"/>
    <mergeCell ref="B72:C72"/>
    <mergeCell ref="G72:H72"/>
    <mergeCell ref="B73:C73"/>
    <mergeCell ref="G73:H73"/>
    <mergeCell ref="B74:C74"/>
    <mergeCell ref="G74:H74"/>
    <mergeCell ref="B75:C75"/>
    <mergeCell ref="G75:H75"/>
    <mergeCell ref="B76:C76"/>
    <mergeCell ref="G76:H76"/>
    <mergeCell ref="B77:C77"/>
    <mergeCell ref="G77:H77"/>
    <mergeCell ref="B78:C78"/>
    <mergeCell ref="G78:H78"/>
    <mergeCell ref="A79:H79"/>
    <mergeCell ref="A80:C80"/>
    <mergeCell ref="D80:H80"/>
    <mergeCell ref="A81:C81"/>
    <mergeCell ref="D81:H81"/>
    <mergeCell ref="A82:C82"/>
    <mergeCell ref="D82:H82"/>
    <mergeCell ref="A83:C83"/>
    <mergeCell ref="D83:H83"/>
    <mergeCell ref="A84:C84"/>
    <mergeCell ref="D84:H84"/>
    <mergeCell ref="A85:H85"/>
    <mergeCell ref="D86:E86"/>
    <mergeCell ref="G86:H86"/>
    <mergeCell ref="D87:E87"/>
    <mergeCell ref="G87:H87"/>
    <mergeCell ref="D88:E88"/>
    <mergeCell ref="G88:H88"/>
    <mergeCell ref="D89:E89"/>
    <mergeCell ref="G89:H89"/>
    <mergeCell ref="D90:E90"/>
    <mergeCell ref="G90:H90"/>
    <mergeCell ref="D91:E91"/>
    <mergeCell ref="G91:H91"/>
    <mergeCell ref="D92:E92"/>
    <mergeCell ref="G92:H92"/>
    <mergeCell ref="D93:E93"/>
    <mergeCell ref="G93:H93"/>
    <mergeCell ref="D94:E94"/>
    <mergeCell ref="G94:H94"/>
    <mergeCell ref="D95:E95"/>
    <mergeCell ref="G95:H95"/>
    <mergeCell ref="D96:E96"/>
    <mergeCell ref="G96:H96"/>
    <mergeCell ref="D97:E97"/>
    <mergeCell ref="G97:H97"/>
    <mergeCell ref="D98:E98"/>
    <mergeCell ref="G98:H98"/>
    <mergeCell ref="D99:E99"/>
    <mergeCell ref="G99:H99"/>
    <mergeCell ref="D100:E100"/>
    <mergeCell ref="G100:H100"/>
    <mergeCell ref="D101:E101"/>
    <mergeCell ref="G101:H101"/>
    <mergeCell ref="D102:E102"/>
    <mergeCell ref="G102:H102"/>
    <mergeCell ref="D103:E103"/>
    <mergeCell ref="G103:H103"/>
    <mergeCell ref="D104:E104"/>
    <mergeCell ref="G104:H104"/>
    <mergeCell ref="D105:E105"/>
    <mergeCell ref="G105:H105"/>
    <mergeCell ref="D106:E106"/>
    <mergeCell ref="G106:H106"/>
    <mergeCell ref="A107:H107"/>
    <mergeCell ref="E108:G108"/>
    <mergeCell ref="A87:A105"/>
    <mergeCell ref="A108:A109"/>
    <mergeCell ref="A110:A129"/>
    <mergeCell ref="B87:B92"/>
    <mergeCell ref="B93:B98"/>
    <mergeCell ref="B99:B104"/>
    <mergeCell ref="B108:B109"/>
    <mergeCell ref="B110:B115"/>
    <mergeCell ref="B116:B123"/>
    <mergeCell ref="B124:B128"/>
    <mergeCell ref="C87:C88"/>
    <mergeCell ref="C89:C90"/>
    <mergeCell ref="C91:C92"/>
    <mergeCell ref="C93:C94"/>
    <mergeCell ref="C95:C96"/>
    <mergeCell ref="C97:C98"/>
    <mergeCell ref="C99:C100"/>
    <mergeCell ref="C101:C102"/>
    <mergeCell ref="C103:C104"/>
    <mergeCell ref="C108:C109"/>
    <mergeCell ref="C110:C111"/>
    <mergeCell ref="C112:C113"/>
    <mergeCell ref="C114:C115"/>
    <mergeCell ref="C116:C118"/>
    <mergeCell ref="C119:C121"/>
    <mergeCell ref="C122:C123"/>
    <mergeCell ref="C125:C127"/>
    <mergeCell ref="D108:D109"/>
    <mergeCell ref="H2:H8"/>
    <mergeCell ref="H108:H109"/>
    <mergeCell ref="A23:B26"/>
    <mergeCell ref="A27:B36"/>
    <mergeCell ref="K14:O16"/>
    <mergeCell ref="E39:H40"/>
    <mergeCell ref="E41:H42"/>
    <mergeCell ref="E43:H46"/>
    <mergeCell ref="E47:H51"/>
    <mergeCell ref="E52:H56"/>
    <mergeCell ref="E58:H60"/>
    <mergeCell ref="M39:O67"/>
    <mergeCell ref="E61:H63"/>
    <mergeCell ref="E64:H66"/>
  </mergeCells>
  <conditionalFormatting sqref="C17:D17">
    <cfRule type="expression" dxfId="0" priority="7">
      <formula>OR($C$17=CS!$E$3,$C$17=CS!$E$4)</formula>
    </cfRule>
  </conditionalFormatting>
  <conditionalFormatting sqref="G17:H17">
    <cfRule type="expression" dxfId="0" priority="6">
      <formula>OR(AND($G$17&lt;&gt;"是",SUM(COUNTIF($A$39:$A$67,"309*"),COUNTIF($A$39:$A$67,"310*"))&gt;0),AND($G$17="是",SUM(COUNTIF($A$39:$A$67,"309*"),COUNTIF($A$39:$A$67,"310*"))=0))</formula>
    </cfRule>
  </conditionalFormatting>
  <conditionalFormatting sqref="K18:O18">
    <cfRule type="expression" dxfId="1" priority="19">
      <formula>$AB$18=TRUE</formula>
    </cfRule>
  </conditionalFormatting>
  <conditionalFormatting sqref="C22:D22">
    <cfRule type="expression" dxfId="0" priority="5">
      <formula>$C$22&lt;$G$22</formula>
    </cfRule>
  </conditionalFormatting>
  <conditionalFormatting sqref="D38">
    <cfRule type="expression" dxfId="0" priority="158">
      <formula>AND($G$28&gt;0,SUM($D$39:$D$67)&gt;0,$G$28&lt;&gt;SUM($D$39:$D$67))</formula>
    </cfRule>
  </conditionalFormatting>
  <conditionalFormatting sqref="A39:A67">
    <cfRule type="expression" dxfId="0" priority="11">
      <formula>OR(AND(COUNTIF($C$18,"发改立项")&lt;1,LEFT(A39,3)="309"),AND(COUNTIF($C$18,"发改立项")&gt;0,LEFT(A39,3)="310"))</formula>
    </cfRule>
    <cfRule type="expression" dxfId="0" priority="12">
      <formula>COUNTIF(CS!$K$2:$K$100,A39)=1</formula>
    </cfRule>
  </conditionalFormatting>
  <conditionalFormatting sqref="D39:D67">
    <cfRule type="expression" dxfId="2" priority="9">
      <formula>AND(A39=CS!$L$39,D39&gt;SUM(SUM($G$29,$G$34)*0.02,$G$35:$G$36))</formula>
    </cfRule>
  </conditionalFormatting>
  <conditionalFormatting sqref="B39:C67">
    <cfRule type="expression" dxfId="0" priority="3">
      <formula>COUNTIF(CS!$B$12:$B$14,I39)&gt;0</formula>
    </cfRule>
  </conditionalFormatting>
  <conditionalFormatting sqref="I39:L67">
    <cfRule type="expression" dxfId="3" priority="1">
      <formula>COUNTIF(CS!$B$12:$B$14,I39)&gt;0</formula>
    </cfRule>
  </conditionalFormatting>
  <dataValidations count="15">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errorStyle="warning">
      <formula1>2000</formula1>
      <formula2>3000</formula2>
    </dataValidation>
    <dataValidation type="whole" operator="between" allowBlank="1" showInputMessage="1" showErrorMessage="1" sqref="F19 H19">
      <formula1>2000</formula1>
      <formula2>3000</formula2>
    </dataValidation>
    <dataValidation type="list" allowBlank="1" showInputMessage="1" showErrorMessage="1" sqref="A39:A67">
      <formula1>CS!$L$2:$L$100</formula1>
    </dataValidation>
    <dataValidation type="list" allowBlank="1" showInputMessage="1" showErrorMessage="1" sqref="A70:A78">
      <formula1>CS!$I$2:$I$4</formula1>
    </dataValidation>
    <dataValidation type="list" allowBlank="1" showInputMessage="1" showErrorMessage="1" sqref="B39:C67">
      <formula1>CS!$BP$2:$BP$1835</formula1>
    </dataValidation>
    <dataValidation type="list" allowBlank="1" showInputMessage="1" showErrorMessage="1" sqref="B70:C78">
      <formula1>CS!$J$2:$J$3</formula1>
    </dataValidation>
  </dataValidations>
  <hyperlinks>
    <hyperlink ref="I12:P12" location="项目申报汇总信息表!A1" display="转到项目申报汇总信息表"/>
    <hyperlink ref="I37" r:id="rId14" display="点击查看《政府收支分类科目》"/>
    <hyperlink ref="I37:P37" r:id="rId14" display="点击查看《政府收支分类科目》"/>
  </hyperlinks>
  <printOptions horizontalCentered="1"/>
  <pageMargins left="0.708661417322835" right="0.708661417322835" top="0.748031496062992" bottom="0.748031496062992" header="0.31496062992126" footer="0.31496062992126"/>
  <pageSetup paperSize="9" firstPageNumber="0" orientation="portrait" useFirstPageNumber="1"/>
  <headerFooter differentFirst="1">
    <oddFooter>&amp;C第 &amp;P 页，共 &amp;N-1 页</oddFooter>
  </headerFooter>
  <rowBreaks count="4" manualBreakCount="4">
    <brk id="9" max="16383" man="1"/>
    <brk id="36" max="16383" man="1"/>
    <brk id="84" max="16383" man="1"/>
    <brk id="10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name="Group Box 1"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12290" name="Check Box 2" r:id="rId5">
              <controlPr defaultSize="0">
                <anchor moveWithCells="1">
                  <from>
                    <xdr:col>8</xdr:col>
                    <xdr:colOff>412115</xdr:colOff>
                    <xdr:row>12</xdr:row>
                    <xdr:rowOff>351790</xdr:rowOff>
                  </from>
                  <to>
                    <xdr:col>9</xdr:col>
                    <xdr:colOff>513715</xdr:colOff>
                    <xdr:row>13</xdr:row>
                    <xdr:rowOff>260985</xdr:rowOff>
                  </to>
                </anchor>
              </controlPr>
            </control>
          </mc:Choice>
        </mc:AlternateContent>
        <mc:AlternateContent xmlns:mc="http://schemas.openxmlformats.org/markup-compatibility/2006">
          <mc:Choice Requires="x14">
            <control shapeId="12291" name="Check Box 3" r:id="rId6">
              <controlPr defaultSize="0">
                <anchor moveWithCells="1">
                  <from>
                    <xdr:col>8</xdr:col>
                    <xdr:colOff>414020</xdr:colOff>
                    <xdr:row>13</xdr:row>
                    <xdr:rowOff>206375</xdr:rowOff>
                  </from>
                  <to>
                    <xdr:col>9</xdr:col>
                    <xdr:colOff>532765</xdr:colOff>
                    <xdr:row>14</xdr:row>
                    <xdr:rowOff>185420</xdr:rowOff>
                  </to>
                </anchor>
              </controlPr>
            </control>
          </mc:Choice>
        </mc:AlternateContent>
        <mc:AlternateContent xmlns:mc="http://schemas.openxmlformats.org/markup-compatibility/2006">
          <mc:Choice Requires="x14">
            <control shapeId="12292" name="Check Box 4" r:id="rId7">
              <controlPr defaultSize="0">
                <anchor moveWithCells="1">
                  <from>
                    <xdr:col>8</xdr:col>
                    <xdr:colOff>411480</xdr:colOff>
                    <xdr:row>14</xdr:row>
                    <xdr:rowOff>130175</xdr:rowOff>
                  </from>
                  <to>
                    <xdr:col>10</xdr:col>
                    <xdr:colOff>654685</xdr:colOff>
                    <xdr:row>15</xdr:row>
                    <xdr:rowOff>109855</xdr:rowOff>
                  </to>
                </anchor>
              </controlPr>
            </control>
          </mc:Choice>
        </mc:AlternateContent>
        <mc:AlternateContent xmlns:mc="http://schemas.openxmlformats.org/markup-compatibility/2006">
          <mc:Choice Requires="x14">
            <control shapeId="12293" name="Check Box 5" r:id="rId8">
              <controlPr defaultSize="0">
                <anchor moveWithCells="1">
                  <from>
                    <xdr:col>8</xdr:col>
                    <xdr:colOff>411480</xdr:colOff>
                    <xdr:row>15</xdr:row>
                    <xdr:rowOff>54610</xdr:rowOff>
                  </from>
                  <to>
                    <xdr:col>10</xdr:col>
                    <xdr:colOff>616585</xdr:colOff>
                    <xdr:row>16</xdr:row>
                    <xdr:rowOff>34290</xdr:rowOff>
                  </to>
                </anchor>
              </controlPr>
            </control>
          </mc:Choice>
        </mc:AlternateContent>
        <mc:AlternateContent xmlns:mc="http://schemas.openxmlformats.org/markup-compatibility/2006">
          <mc:Choice Requires="x14">
            <control shapeId="12294" name="Check Box 6" r:id="rId9">
              <controlPr defaultSize="0">
                <anchor moveWithCells="1">
                  <from>
                    <xdr:col>8</xdr:col>
                    <xdr:colOff>411480</xdr:colOff>
                    <xdr:row>15</xdr:row>
                    <xdr:rowOff>264795</xdr:rowOff>
                  </from>
                  <to>
                    <xdr:col>10</xdr:col>
                    <xdr:colOff>18415</xdr:colOff>
                    <xdr:row>16</xdr:row>
                    <xdr:rowOff>243840</xdr:rowOff>
                  </to>
                </anchor>
              </controlPr>
            </control>
          </mc:Choice>
        </mc:AlternateContent>
        <mc:AlternateContent xmlns:mc="http://schemas.openxmlformats.org/markup-compatibility/2006">
          <mc:Choice Requires="x14">
            <control shapeId="12295" name="Check Box 7" r:id="rId10">
              <controlPr defaultSize="0">
                <anchor moveWithCells="1">
                  <from>
                    <xdr:col>8</xdr:col>
                    <xdr:colOff>416560</xdr:colOff>
                    <xdr:row>16</xdr:row>
                    <xdr:rowOff>189230</xdr:rowOff>
                  </from>
                  <to>
                    <xdr:col>9</xdr:col>
                    <xdr:colOff>685165</xdr:colOff>
                    <xdr:row>17</xdr:row>
                    <xdr:rowOff>168275</xdr:rowOff>
                  </to>
                </anchor>
              </controlPr>
            </control>
          </mc:Choice>
        </mc:AlternateContent>
        <mc:AlternateContent xmlns:mc="http://schemas.openxmlformats.org/markup-compatibility/2006">
          <mc:Choice Requires="x14">
            <control shapeId="12296" name="Check Box 8" r:id="rId11">
              <controlPr defaultSize="0">
                <anchor moveWithCells="1">
                  <from>
                    <xdr:col>8</xdr:col>
                    <xdr:colOff>416560</xdr:colOff>
                    <xdr:row>17</xdr:row>
                    <xdr:rowOff>113665</xdr:rowOff>
                  </from>
                  <to>
                    <xdr:col>9</xdr:col>
                    <xdr:colOff>666115</xdr:colOff>
                    <xdr:row>18</xdr:row>
                    <xdr:rowOff>92710</xdr:rowOff>
                  </to>
                </anchor>
              </controlPr>
            </control>
          </mc:Choice>
        </mc:AlternateContent>
        <mc:AlternateContent xmlns:mc="http://schemas.openxmlformats.org/markup-compatibility/2006">
          <mc:Choice Requires="x14">
            <control shapeId="12300" name="Group Box 12" r:id="rId12">
              <controlPr print="0" defaultSize="0">
                <anchor moveWithCells="1">
                  <from>
                    <xdr:col>11</xdr:col>
                    <xdr:colOff>428625</xdr:colOff>
                    <xdr:row>37</xdr:row>
                    <xdr:rowOff>180975</xdr:rowOff>
                  </from>
                  <to>
                    <xdr:col>15</xdr:col>
                    <xdr:colOff>209550</xdr:colOff>
                    <xdr:row>46</xdr:row>
                    <xdr:rowOff>622300</xdr:rowOff>
                  </to>
                </anchor>
              </controlPr>
            </control>
          </mc:Choice>
        </mc:AlternateContent>
        <mc:AlternateContent xmlns:mc="http://schemas.openxmlformats.org/markup-compatibility/2006">
          <mc:Choice Requires="x14">
            <control shapeId="12301" name="Group Box 13" r:id="rId13">
              <controlPr print="0" defaultSize="0">
                <anchor moveWithCells="1">
                  <from>
                    <xdr:col>8</xdr:col>
                    <xdr:colOff>209550</xdr:colOff>
                    <xdr:row>37</xdr:row>
                    <xdr:rowOff>171450</xdr:rowOff>
                  </from>
                  <to>
                    <xdr:col>11</xdr:col>
                    <xdr:colOff>238125</xdr:colOff>
                    <xdr:row>46</xdr:row>
                    <xdr:rowOff>612775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AC109"/>
  <sheetViews>
    <sheetView showGridLines="0" topLeftCell="A10"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灾害防治及应急管理</v>
      </c>
      <c r="E4" s="8"/>
      <c r="F4" s="8"/>
      <c r="G4" s="8"/>
      <c r="H4" s="6"/>
      <c r="I4" s="70"/>
    </row>
    <row r="5" customFormat="1" ht="64.5" customHeight="1" spans="1:9">
      <c r="A5" s="7" t="s">
        <v>5426</v>
      </c>
      <c r="B5" s="7"/>
      <c r="C5" s="7"/>
      <c r="D5" s="9" t="str">
        <f>IF(村级组织运转!D5="","",村级组织运转!D5)</f>
        <v>183001-广水市余店镇人民政府</v>
      </c>
      <c r="E5" s="9"/>
      <c r="F5" s="9"/>
      <c r="G5" s="9"/>
      <c r="H5" s="6"/>
      <c r="I5" s="70"/>
    </row>
    <row r="6" customFormat="1" ht="64.5" customHeight="1" spans="1:9">
      <c r="A6" s="7" t="s">
        <v>5427</v>
      </c>
      <c r="B6" s="7" t="s">
        <v>20</v>
      </c>
      <c r="C6" s="7"/>
      <c r="D6" s="8" t="s">
        <v>20</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8">
      <c r="A11" s="17" t="s">
        <v>5432</v>
      </c>
      <c r="B11" s="17"/>
      <c r="C11" s="18"/>
      <c r="D11" s="19"/>
      <c r="E11" s="19"/>
      <c r="G11" s="20" t="s">
        <v>5433</v>
      </c>
      <c r="H11" s="20"/>
    </row>
    <row r="12" s="2" customFormat="1" ht="22.5" customHeight="1" spans="1:29">
      <c r="A12" s="21" t="s">
        <v>5434</v>
      </c>
      <c r="B12" s="22"/>
      <c r="C12" s="21" t="str">
        <f ca="1">MID(CELL("filename",A1),FIND("]",CELL("filename",A1))+1,99)</f>
        <v>灾害防治及应急管理</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22.5" customHeight="1" spans="1:29">
      <c r="A13" s="21" t="s">
        <v>5438</v>
      </c>
      <c r="B13" s="22"/>
      <c r="C13" s="21" t="s">
        <v>5439</v>
      </c>
      <c r="D13" s="22"/>
      <c r="E13" s="21" t="s">
        <v>5440</v>
      </c>
      <c r="F13" s="22"/>
      <c r="G13" s="25" t="s">
        <v>5439</v>
      </c>
      <c r="H13" s="26"/>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67</v>
      </c>
      <c r="D17" s="22"/>
      <c r="E17" s="27" t="s">
        <v>7</v>
      </c>
      <c r="F17" s="27"/>
      <c r="G17" s="27"/>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f>IF(村级组织运转!C19="","",村级组织运转!C19)</f>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c r="D20" s="29"/>
      <c r="E20" s="29"/>
      <c r="F20" s="29"/>
      <c r="G20" s="29"/>
      <c r="H20" s="29"/>
    </row>
    <row r="21" s="2" customFormat="1" ht="90" customHeight="1" spans="1:8">
      <c r="A21" s="21" t="s">
        <v>5457</v>
      </c>
      <c r="B21" s="22"/>
      <c r="C21" s="29" t="s">
        <v>5776</v>
      </c>
      <c r="D21" s="29"/>
      <c r="E21" s="29"/>
      <c r="F21" s="29"/>
      <c r="G21" s="29"/>
      <c r="H21" s="29"/>
    </row>
    <row r="22" s="2" customFormat="1" ht="22.5" customHeight="1" spans="1:8">
      <c r="A22" s="21" t="s">
        <v>5459</v>
      </c>
      <c r="B22" s="22"/>
      <c r="C22" s="30">
        <v>3300000</v>
      </c>
      <c r="D22" s="30"/>
      <c r="E22" s="21" t="s">
        <v>5460</v>
      </c>
      <c r="F22" s="22"/>
      <c r="G22" s="31">
        <f>G28</f>
        <v>660000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c r="H24" s="27"/>
    </row>
    <row r="25" s="2" customFormat="1" ht="22.5" customHeight="1" spans="1:8">
      <c r="A25" s="35"/>
      <c r="B25" s="36"/>
      <c r="C25" s="21" t="str">
        <f>IF(C19="","",C19-1&amp;"年")</f>
        <v>2024年</v>
      </c>
      <c r="D25" s="22"/>
      <c r="E25" s="37">
        <v>660000</v>
      </c>
      <c r="F25" s="37">
        <v>660000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660000</v>
      </c>
      <c r="H28" s="30"/>
    </row>
    <row r="29" s="2" customFormat="1" ht="22.5" customHeight="1" spans="1:8">
      <c r="A29" s="35"/>
      <c r="B29" s="36"/>
      <c r="C29" s="42" t="s">
        <v>5471</v>
      </c>
      <c r="D29" s="43"/>
      <c r="E29" s="43"/>
      <c r="F29" s="43"/>
      <c r="G29" s="30">
        <f>SUM(G30,G33)</f>
        <v>660000</v>
      </c>
      <c r="H29" s="30"/>
    </row>
    <row r="30" s="2" customFormat="1" ht="22.5" customHeight="1" spans="1:8">
      <c r="A30" s="35"/>
      <c r="B30" s="36"/>
      <c r="C30" s="44" t="s">
        <v>5472</v>
      </c>
      <c r="D30" s="45"/>
      <c r="E30" s="45"/>
      <c r="F30" s="45"/>
      <c r="G30" s="30">
        <f>SUM(G31:G32)</f>
        <v>660000</v>
      </c>
      <c r="H30" s="30"/>
    </row>
    <row r="31" s="2" customFormat="1" ht="22.5" customHeight="1" spans="1:8">
      <c r="A31" s="35"/>
      <c r="B31" s="36"/>
      <c r="C31" s="44" t="s">
        <v>5473</v>
      </c>
      <c r="D31" s="45"/>
      <c r="E31" s="45"/>
      <c r="F31" s="45"/>
      <c r="G31" s="30">
        <v>660000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51" customHeight="1" spans="1:16">
      <c r="A39" s="50" t="s">
        <v>210</v>
      </c>
      <c r="B39" s="51" t="s">
        <v>174</v>
      </c>
      <c r="C39" s="52"/>
      <c r="D39" s="53">
        <v>120000</v>
      </c>
      <c r="E39" s="54" t="s">
        <v>5777</v>
      </c>
      <c r="F39" s="55"/>
      <c r="G39" s="55"/>
      <c r="H39" s="56"/>
      <c r="I39" s="77" t="str">
        <f>IF(B39="","",IFERROR(IF(COUNTIF(CS!$BR$2:$BR$1835,B39)&gt;0,IF(ISNUMBER(MID(B39,7,1)*1)=TRUE,CS!$B$13,CS!$B$14),VLOOKUP(B39,CS!BP:BQ,2,0)),CS!$B$12))</f>
        <v>一般行政管理事务</v>
      </c>
      <c r="J39" s="78"/>
      <c r="K39" s="78"/>
      <c r="L39" s="78"/>
      <c r="M39" s="79" t="s">
        <v>5484</v>
      </c>
      <c r="N39" s="79"/>
      <c r="O39" s="79"/>
      <c r="P39" s="73"/>
    </row>
    <row r="40" s="2" customFormat="1" ht="51" customHeight="1" spans="1:16">
      <c r="A40" s="50" t="s">
        <v>121</v>
      </c>
      <c r="B40" s="51" t="s">
        <v>174</v>
      </c>
      <c r="C40" s="52"/>
      <c r="D40" s="53">
        <v>20000</v>
      </c>
      <c r="E40" s="57"/>
      <c r="F40" s="58"/>
      <c r="G40" s="58"/>
      <c r="H40" s="59"/>
      <c r="I40" s="77"/>
      <c r="J40" s="78"/>
      <c r="K40" s="78"/>
      <c r="L40" s="78"/>
      <c r="M40" s="79"/>
      <c r="N40" s="79"/>
      <c r="O40" s="79"/>
      <c r="P40" s="73"/>
    </row>
    <row r="41" s="2" customFormat="1" ht="30" customHeight="1" spans="1:16">
      <c r="A41" s="50" t="s">
        <v>215</v>
      </c>
      <c r="B41" s="51" t="s">
        <v>174</v>
      </c>
      <c r="C41" s="52"/>
      <c r="D41" s="53">
        <v>200000</v>
      </c>
      <c r="E41" s="64" t="s">
        <v>5778</v>
      </c>
      <c r="F41" s="64"/>
      <c r="G41" s="64"/>
      <c r="H41" s="64"/>
      <c r="I41" s="77" t="str">
        <f>IF(B41="","",IFERROR(IF(COUNTIF(CS!$BR$2:$BR$1835,B41)&gt;0,IF(ISNUMBER(MID(B41,7,1)*1)=TRUE,CS!$B$13,CS!$B$14),VLOOKUP(B41,CS!BP:BQ,2,0)),CS!$B$12))</f>
        <v>一般行政管理事务</v>
      </c>
      <c r="J41" s="78"/>
      <c r="K41" s="78"/>
      <c r="L41" s="78"/>
      <c r="M41" s="79"/>
      <c r="N41" s="79"/>
      <c r="O41" s="79"/>
      <c r="P41" s="73"/>
    </row>
    <row r="42" s="2" customFormat="1" ht="43" customHeight="1" spans="1:16">
      <c r="A42" s="50" t="s">
        <v>210</v>
      </c>
      <c r="B42" s="51" t="s">
        <v>174</v>
      </c>
      <c r="C42" s="52"/>
      <c r="D42" s="53">
        <v>60000</v>
      </c>
      <c r="E42" s="54" t="s">
        <v>5779</v>
      </c>
      <c r="F42" s="55"/>
      <c r="G42" s="55"/>
      <c r="H42" s="56"/>
      <c r="I42" s="77" t="str">
        <f>IF(B42="","",IFERROR(IF(COUNTIF(CS!$BR$2:$BR$1835,B42)&gt;0,IF(ISNUMBER(MID(B42,7,1)*1)=TRUE,CS!$B$13,CS!$B$14),VLOOKUP(B42,CS!BP:BQ,2,0)),CS!$B$12))</f>
        <v>一般行政管理事务</v>
      </c>
      <c r="J42" s="78"/>
      <c r="K42" s="78"/>
      <c r="L42" s="78"/>
      <c r="M42" s="79"/>
      <c r="N42" s="79"/>
      <c r="O42" s="79"/>
      <c r="P42" s="73"/>
    </row>
    <row r="43" s="2" customFormat="1" ht="30" customHeight="1" spans="1:16">
      <c r="A43" s="50" t="s">
        <v>126</v>
      </c>
      <c r="B43" s="51" t="s">
        <v>174</v>
      </c>
      <c r="C43" s="52"/>
      <c r="D43" s="53">
        <v>120000</v>
      </c>
      <c r="E43" s="61"/>
      <c r="F43" s="62"/>
      <c r="G43" s="62"/>
      <c r="H43" s="63"/>
      <c r="I43" s="77" t="str">
        <f>IF(B43="","",IFERROR(IF(COUNTIF(CS!$BR$2:$BR$1835,B43)&gt;0,IF(ISNUMBER(MID(B43,7,1)*1)=TRUE,CS!$B$13,CS!$B$14),VLOOKUP(B43,CS!BP:BQ,2,0)),CS!$B$12))</f>
        <v>一般行政管理事务</v>
      </c>
      <c r="J43" s="78"/>
      <c r="K43" s="78"/>
      <c r="L43" s="78"/>
      <c r="M43" s="79"/>
      <c r="N43" s="79"/>
      <c r="O43" s="79"/>
      <c r="P43" s="73"/>
    </row>
    <row r="44" s="2" customFormat="1" ht="30" customHeight="1" spans="1:16">
      <c r="A44" s="50" t="s">
        <v>121</v>
      </c>
      <c r="B44" s="51" t="s">
        <v>174</v>
      </c>
      <c r="C44" s="52"/>
      <c r="D44" s="53">
        <v>140000</v>
      </c>
      <c r="E44" s="57"/>
      <c r="F44" s="58"/>
      <c r="G44" s="58"/>
      <c r="H44" s="59"/>
      <c r="I44" s="77" t="str">
        <f>IF(B44="","",IFERROR(IF(COUNTIF(CS!$BR$2:$BR$1835,B44)&gt;0,IF(ISNUMBER(MID(B44,7,1)*1)=TRUE,CS!$B$13,CS!$B$14),VLOOKUP(B44,CS!BP:BQ,2,0)),CS!$B$12))</f>
        <v>一般行政管理事务</v>
      </c>
      <c r="J44" s="78"/>
      <c r="K44" s="78"/>
      <c r="L44" s="78"/>
      <c r="M44" s="79"/>
      <c r="N44" s="79"/>
      <c r="O44" s="79"/>
      <c r="P44" s="73"/>
    </row>
    <row r="45" s="2" customFormat="1" ht="30" customHeight="1" spans="1:16">
      <c r="A45" s="50"/>
      <c r="B45" s="51"/>
      <c r="C45" s="52"/>
      <c r="D45" s="53"/>
      <c r="E45" s="93"/>
      <c r="F45" s="93"/>
      <c r="G45" s="93"/>
      <c r="H45" s="93"/>
      <c r="I45" s="77" t="str">
        <f>IF(B45="","",IFERROR(IF(COUNTIF(CS!$BR$2:$BR$1835,B45)&gt;0,IF(ISNUMBER(MID(B45,7,1)*1)=TRUE,CS!$B$13,CS!$B$14),VLOOKUP(B45,CS!BP:BQ,2,0)),CS!$B$12))</f>
        <v/>
      </c>
      <c r="J45" s="78"/>
      <c r="K45" s="78"/>
      <c r="L45" s="78"/>
      <c r="M45" s="79"/>
      <c r="N45" s="79"/>
      <c r="O45" s="79"/>
      <c r="P45" s="73"/>
    </row>
    <row r="46" s="2" customFormat="1" ht="30" customHeight="1" spans="1:16">
      <c r="A46" s="50"/>
      <c r="B46" s="51"/>
      <c r="C46" s="52"/>
      <c r="D46" s="53"/>
      <c r="E46" s="93"/>
      <c r="F46" s="93"/>
      <c r="G46" s="93"/>
      <c r="H46" s="93"/>
      <c r="I46" s="77" t="str">
        <f>IF(B46="","",IFERROR(IF(COUNTIF(CS!$BR$2:$BR$1835,B46)&gt;0,IF(ISNUMBER(MID(B46,7,1)*1)=TRUE,CS!$B$13,CS!$B$14),VLOOKUP(B46,CS!BP:BQ,2,0)),CS!$B$12))</f>
        <v/>
      </c>
      <c r="J46" s="78"/>
      <c r="K46" s="78"/>
      <c r="L46" s="78"/>
      <c r="M46" s="79"/>
      <c r="N46" s="79"/>
      <c r="O46" s="79"/>
      <c r="P46" s="73"/>
    </row>
    <row r="47" s="2" customFormat="1" ht="30" customHeight="1" spans="1:16">
      <c r="A47" s="50"/>
      <c r="B47" s="51"/>
      <c r="C47" s="52"/>
      <c r="D47" s="53"/>
      <c r="E47" s="93"/>
      <c r="F47" s="93"/>
      <c r="G47" s="93"/>
      <c r="H47" s="93"/>
      <c r="I47" s="77" t="str">
        <f>IF(B47="","",IFERROR(IF(COUNTIF(CS!$BR$2:$BR$1835,B47)&gt;0,IF(ISNUMBER(MID(B47,7,1)*1)=TRUE,CS!$B$13,CS!$B$14),VLOOKUP(B47,CS!BP:BQ,2,0)),CS!$B$12))</f>
        <v/>
      </c>
      <c r="J47" s="78"/>
      <c r="K47" s="78"/>
      <c r="L47" s="78"/>
      <c r="M47" s="79"/>
      <c r="N47" s="79"/>
      <c r="O47" s="79"/>
      <c r="P47" s="73"/>
    </row>
    <row r="48" s="2" customFormat="1" ht="30" customHeight="1" spans="1:16">
      <c r="A48" s="50"/>
      <c r="B48" s="51"/>
      <c r="C48" s="52"/>
      <c r="D48" s="53"/>
      <c r="E48" s="93"/>
      <c r="F48" s="93"/>
      <c r="G48" s="93"/>
      <c r="H48" s="93"/>
      <c r="I48" s="77" t="str">
        <f>IF(B48="","",IFERROR(IF(COUNTIF(CS!$BR$2:$BR$1835,B48)&gt;0,IF(ISNUMBER(MID(B48,7,1)*1)=TRUE,CS!$B$13,CS!$B$14),VLOOKUP(B48,CS!BP:BQ,2,0)),CS!$B$12))</f>
        <v/>
      </c>
      <c r="J48" s="78"/>
      <c r="K48" s="78"/>
      <c r="L48" s="78"/>
      <c r="M48" s="79"/>
      <c r="N48" s="79"/>
      <c r="O48" s="79"/>
      <c r="P48" s="73"/>
    </row>
    <row r="49" s="2" customFormat="1" ht="30" customHeight="1" spans="1:16">
      <c r="A49" s="50"/>
      <c r="B49" s="51"/>
      <c r="C49" s="52"/>
      <c r="D49" s="53"/>
      <c r="E49" s="93"/>
      <c r="F49" s="93"/>
      <c r="G49" s="93"/>
      <c r="H49" s="93"/>
      <c r="I49" s="77" t="str">
        <f>IF(B49="","",IFERROR(IF(COUNTIF(CS!$BR$2:$BR$1835,B49)&gt;0,IF(ISNUMBER(MID(B49,7,1)*1)=TRUE,CS!$B$13,CS!$B$14),VLOOKUP(B49,CS!BP:BQ,2,0)),CS!$B$12))</f>
        <v/>
      </c>
      <c r="J49" s="78"/>
      <c r="K49" s="78"/>
      <c r="L49" s="78"/>
      <c r="M49" s="79"/>
      <c r="N49" s="79"/>
      <c r="O49" s="79"/>
      <c r="P49" s="73"/>
    </row>
    <row r="50" s="2" customFormat="1" ht="22.5" customHeight="1" spans="1:16">
      <c r="A50" s="48" t="s">
        <v>5487</v>
      </c>
      <c r="B50" s="48"/>
      <c r="C50" s="48"/>
      <c r="D50" s="48"/>
      <c r="E50" s="48"/>
      <c r="F50" s="48"/>
      <c r="G50" s="48"/>
      <c r="H50" s="48"/>
      <c r="I50" s="80"/>
      <c r="J50" s="73"/>
      <c r="K50" s="73"/>
      <c r="L50" s="73"/>
      <c r="M50" s="73"/>
      <c r="N50" s="73"/>
      <c r="O50" s="73"/>
      <c r="P50" s="73"/>
    </row>
    <row r="51" s="2" customFormat="1" ht="22.5" customHeight="1" spans="1:8">
      <c r="A51" s="29" t="s">
        <v>8</v>
      </c>
      <c r="B51" s="65" t="s">
        <v>9</v>
      </c>
      <c r="C51" s="66"/>
      <c r="D51" s="29" t="s">
        <v>5488</v>
      </c>
      <c r="E51" s="29" t="s">
        <v>5489</v>
      </c>
      <c r="F51" s="29" t="s">
        <v>5490</v>
      </c>
      <c r="G51" s="21" t="s">
        <v>5491</v>
      </c>
      <c r="H51" s="22"/>
    </row>
    <row r="52" s="2" customFormat="1" ht="22.5" customHeight="1" spans="1:8">
      <c r="A52" s="67"/>
      <c r="B52" s="67"/>
      <c r="C52" s="67"/>
      <c r="D52" s="29"/>
      <c r="E52" s="29"/>
      <c r="F52" s="68"/>
      <c r="G52" s="31" t="str">
        <f>IF(OR(E52&gt;0,F52&gt;0),E52*F52,"")</f>
        <v/>
      </c>
      <c r="H52" s="32"/>
    </row>
    <row r="53" s="2" customFormat="1" ht="22.5" customHeight="1" spans="1:8">
      <c r="A53" s="67"/>
      <c r="B53" s="67"/>
      <c r="C53" s="67"/>
      <c r="D53" s="29"/>
      <c r="E53" s="29"/>
      <c r="F53" s="68"/>
      <c r="G53" s="31" t="str">
        <f t="shared" ref="G53:G60" si="0">IF(OR(E53="",F53=""),"",E53*F53)</f>
        <v/>
      </c>
      <c r="H53" s="32"/>
    </row>
    <row r="54" s="2" customFormat="1" ht="22.5" customHeight="1" spans="1:8">
      <c r="A54" s="67"/>
      <c r="B54" s="67"/>
      <c r="C54" s="67"/>
      <c r="D54" s="29"/>
      <c r="E54" s="29"/>
      <c r="F54" s="68"/>
      <c r="G54" s="31" t="str">
        <f t="shared" si="0"/>
        <v/>
      </c>
      <c r="H54" s="32"/>
    </row>
    <row r="55" s="2" customFormat="1" ht="22.5" customHeight="1" spans="1:8">
      <c r="A55" s="67"/>
      <c r="B55" s="67"/>
      <c r="C55" s="67"/>
      <c r="D55" s="29"/>
      <c r="E55" s="29"/>
      <c r="F55" s="68"/>
      <c r="G55" s="31" t="str">
        <f t="shared" si="0"/>
        <v/>
      </c>
      <c r="H55" s="32"/>
    </row>
    <row r="56" s="2" customFormat="1" ht="22.5" customHeight="1" spans="1:8">
      <c r="A56" s="67"/>
      <c r="B56" s="67"/>
      <c r="C56" s="67"/>
      <c r="D56" s="29"/>
      <c r="E56" s="29"/>
      <c r="F56" s="68"/>
      <c r="G56" s="31" t="str">
        <f t="shared" si="0"/>
        <v/>
      </c>
      <c r="H56" s="32"/>
    </row>
    <row r="57" s="2" customFormat="1" ht="22.5" customHeight="1" spans="1:8">
      <c r="A57" s="67"/>
      <c r="B57" s="67"/>
      <c r="C57" s="67"/>
      <c r="D57" s="29"/>
      <c r="E57" s="29"/>
      <c r="F57" s="68"/>
      <c r="G57" s="31" t="str">
        <f t="shared" si="0"/>
        <v/>
      </c>
      <c r="H57" s="32"/>
    </row>
    <row r="58" s="2" customFormat="1" ht="22.5" customHeight="1" spans="1:8">
      <c r="A58" s="67"/>
      <c r="B58" s="67"/>
      <c r="C58" s="67"/>
      <c r="D58" s="29"/>
      <c r="E58" s="29"/>
      <c r="F58" s="68"/>
      <c r="G58" s="31" t="str">
        <f t="shared" si="0"/>
        <v/>
      </c>
      <c r="H58" s="32"/>
    </row>
    <row r="59" s="2" customFormat="1" ht="22.5" customHeight="1" spans="1:8">
      <c r="A59" s="67"/>
      <c r="B59" s="67"/>
      <c r="C59" s="67"/>
      <c r="D59" s="29"/>
      <c r="E59" s="29"/>
      <c r="F59" s="68"/>
      <c r="G59" s="31" t="str">
        <f t="shared" si="0"/>
        <v/>
      </c>
      <c r="H59" s="32"/>
    </row>
    <row r="60" s="2" customFormat="1" ht="22.5" customHeight="1" spans="1:8">
      <c r="A60" s="67"/>
      <c r="B60" s="67"/>
      <c r="C60" s="67"/>
      <c r="D60" s="29"/>
      <c r="E60" s="29"/>
      <c r="F60" s="68"/>
      <c r="G60" s="31" t="str">
        <f t="shared" si="0"/>
        <v/>
      </c>
      <c r="H60" s="32"/>
    </row>
    <row r="61" s="2" customFormat="1" ht="22.5" customHeight="1" spans="1:8">
      <c r="A61" s="48" t="s">
        <v>5492</v>
      </c>
      <c r="B61" s="48"/>
      <c r="C61" s="48"/>
      <c r="D61" s="48"/>
      <c r="E61" s="48"/>
      <c r="F61" s="48"/>
      <c r="G61" s="48"/>
      <c r="H61" s="48"/>
    </row>
    <row r="62" s="2" customFormat="1" ht="22.5" customHeight="1" spans="1:8">
      <c r="A62" s="67" t="s">
        <v>5493</v>
      </c>
      <c r="B62" s="67"/>
      <c r="C62" s="67"/>
      <c r="D62" s="67" t="s">
        <v>5494</v>
      </c>
      <c r="E62" s="67"/>
      <c r="F62" s="67"/>
      <c r="G62" s="67"/>
      <c r="H62" s="67"/>
    </row>
    <row r="63" s="2" customFormat="1" ht="22.5" customHeight="1" spans="1:8">
      <c r="A63" s="69" t="s">
        <v>5495</v>
      </c>
      <c r="B63" s="69"/>
      <c r="C63" s="69"/>
      <c r="D63" s="67"/>
      <c r="E63" s="67"/>
      <c r="F63" s="67"/>
      <c r="G63" s="67"/>
      <c r="H63" s="67"/>
    </row>
    <row r="64" s="2" customFormat="1" ht="22.5" customHeight="1" spans="1:8">
      <c r="A64" s="69" t="s">
        <v>5496</v>
      </c>
      <c r="B64" s="69"/>
      <c r="C64" s="69"/>
      <c r="D64" s="67"/>
      <c r="E64" s="67"/>
      <c r="F64" s="67"/>
      <c r="G64" s="67"/>
      <c r="H64" s="67"/>
    </row>
    <row r="65" s="2" customFormat="1" ht="22.5" customHeight="1" spans="1:8">
      <c r="A65" s="69" t="s">
        <v>5497</v>
      </c>
      <c r="B65" s="69"/>
      <c r="C65" s="69"/>
      <c r="D65" s="67" t="s">
        <v>5780</v>
      </c>
      <c r="E65" s="67"/>
      <c r="F65" s="67"/>
      <c r="G65" s="67"/>
      <c r="H65" s="67"/>
    </row>
    <row r="66" s="2" customFormat="1" ht="22.5" customHeight="1" spans="1:8">
      <c r="A66" s="69" t="s">
        <v>5496</v>
      </c>
      <c r="B66" s="69"/>
      <c r="C66" s="69"/>
      <c r="D66" s="67"/>
      <c r="E66" s="67"/>
      <c r="F66" s="67"/>
      <c r="G66" s="67"/>
      <c r="H66" s="67"/>
    </row>
    <row r="67" s="2" customFormat="1" ht="22.5" customHeight="1" spans="1:8">
      <c r="A67" s="82" t="s">
        <v>5498</v>
      </c>
      <c r="B67" s="83"/>
      <c r="C67" s="83"/>
      <c r="D67" s="83"/>
      <c r="E67" s="83"/>
      <c r="F67" s="83"/>
      <c r="G67" s="83"/>
      <c r="H67" s="84"/>
    </row>
    <row r="68" s="2" customFormat="1" ht="35.25" customHeight="1" spans="1:8">
      <c r="A68" s="69" t="s">
        <v>5499</v>
      </c>
      <c r="B68" s="69" t="s">
        <v>5500</v>
      </c>
      <c r="C68" s="69" t="s">
        <v>5501</v>
      </c>
      <c r="D68" s="85" t="s">
        <v>5502</v>
      </c>
      <c r="E68" s="86"/>
      <c r="F68" s="69" t="s">
        <v>5503</v>
      </c>
      <c r="G68" s="85" t="s">
        <v>5504</v>
      </c>
      <c r="H68" s="86"/>
    </row>
    <row r="69" s="2" customFormat="1" ht="31.5" customHeight="1" spans="1:8">
      <c r="A69" s="69" t="s">
        <v>5495</v>
      </c>
      <c r="B69" s="69" t="s">
        <v>5505</v>
      </c>
      <c r="C69" s="69" t="s">
        <v>5506</v>
      </c>
      <c r="D69" s="85"/>
      <c r="E69" s="86"/>
      <c r="F69" s="69"/>
      <c r="G69" s="85"/>
      <c r="H69" s="86"/>
    </row>
    <row r="70" s="2" customFormat="1" ht="31.5" customHeight="1" spans="1:8">
      <c r="A70" s="69"/>
      <c r="B70" s="69"/>
      <c r="C70" s="69"/>
      <c r="D70" s="85" t="s">
        <v>5507</v>
      </c>
      <c r="E70" s="86"/>
      <c r="F70" s="69"/>
      <c r="G70" s="85"/>
      <c r="H70" s="86"/>
    </row>
    <row r="71" s="2" customFormat="1" ht="31.5" customHeight="1" spans="1:8">
      <c r="A71" s="69"/>
      <c r="B71" s="69"/>
      <c r="C71" s="69" t="s">
        <v>5508</v>
      </c>
      <c r="D71" s="85"/>
      <c r="E71" s="86"/>
      <c r="F71" s="69"/>
      <c r="G71" s="85"/>
      <c r="H71" s="86"/>
    </row>
    <row r="72" s="2" customFormat="1" ht="31.5" customHeight="1" spans="1:8">
      <c r="A72" s="69"/>
      <c r="B72" s="69"/>
      <c r="C72" s="69"/>
      <c r="D72" s="85" t="s">
        <v>5507</v>
      </c>
      <c r="E72" s="86"/>
      <c r="F72" s="69"/>
      <c r="G72" s="85"/>
      <c r="H72" s="86"/>
    </row>
    <row r="73" s="2" customFormat="1" ht="31.5" customHeight="1" spans="1:8">
      <c r="A73" s="69"/>
      <c r="B73" s="69"/>
      <c r="C73" s="69" t="s">
        <v>5509</v>
      </c>
      <c r="D73" s="85"/>
      <c r="E73" s="86"/>
      <c r="F73" s="69"/>
      <c r="G73" s="85"/>
      <c r="H73" s="86"/>
    </row>
    <row r="74" s="2" customFormat="1" ht="31.5" customHeight="1" spans="1:8">
      <c r="A74" s="69"/>
      <c r="B74" s="69"/>
      <c r="C74" s="69"/>
      <c r="D74" s="85" t="s">
        <v>5507</v>
      </c>
      <c r="E74" s="86"/>
      <c r="F74" s="69"/>
      <c r="G74" s="85"/>
      <c r="H74" s="86"/>
    </row>
    <row r="75" s="2" customFormat="1" ht="31.5" customHeight="1" spans="1:8">
      <c r="A75" s="69"/>
      <c r="B75" s="69" t="s">
        <v>5510</v>
      </c>
      <c r="C75" s="69" t="s">
        <v>5511</v>
      </c>
      <c r="D75" s="85"/>
      <c r="E75" s="86"/>
      <c r="F75" s="69"/>
      <c r="G75" s="85"/>
      <c r="H75" s="86"/>
    </row>
    <row r="76" s="2" customFormat="1" ht="31.5" customHeight="1" spans="1:8">
      <c r="A76" s="69"/>
      <c r="B76" s="69"/>
      <c r="C76" s="69"/>
      <c r="D76" s="85" t="s">
        <v>5507</v>
      </c>
      <c r="E76" s="86"/>
      <c r="F76" s="69"/>
      <c r="G76" s="85"/>
      <c r="H76" s="86"/>
    </row>
    <row r="77" s="2" customFormat="1" ht="31.5" customHeight="1" spans="1:8">
      <c r="A77" s="69"/>
      <c r="B77" s="69"/>
      <c r="C77" s="69" t="s">
        <v>5512</v>
      </c>
      <c r="D77" s="85"/>
      <c r="E77" s="86"/>
      <c r="F77" s="69"/>
      <c r="G77" s="85"/>
      <c r="H77" s="86"/>
    </row>
    <row r="78" s="2" customFormat="1" ht="31.5" customHeight="1" spans="1:8">
      <c r="A78" s="69"/>
      <c r="B78" s="69"/>
      <c r="C78" s="69"/>
      <c r="D78" s="85" t="s">
        <v>5496</v>
      </c>
      <c r="E78" s="86"/>
      <c r="F78" s="69"/>
      <c r="G78" s="85"/>
      <c r="H78" s="86"/>
    </row>
    <row r="79" s="2" customFormat="1" ht="31.5" customHeight="1" spans="1:8">
      <c r="A79" s="69"/>
      <c r="B79" s="69"/>
      <c r="C79" s="69" t="s">
        <v>5513</v>
      </c>
      <c r="D79" s="85"/>
      <c r="E79" s="86"/>
      <c r="F79" s="69"/>
      <c r="G79" s="85"/>
      <c r="H79" s="86"/>
    </row>
    <row r="80" s="2" customFormat="1" ht="31.5" customHeight="1" spans="1:8">
      <c r="A80" s="69"/>
      <c r="B80" s="69"/>
      <c r="C80" s="69"/>
      <c r="D80" s="85" t="s">
        <v>5507</v>
      </c>
      <c r="E80" s="86"/>
      <c r="F80" s="69"/>
      <c r="G80" s="85"/>
      <c r="H80" s="86"/>
    </row>
    <row r="81" s="2" customFormat="1" ht="31.5" customHeight="1" spans="1:8">
      <c r="A81" s="69"/>
      <c r="B81" s="69" t="s">
        <v>5514</v>
      </c>
      <c r="C81" s="69" t="s">
        <v>5515</v>
      </c>
      <c r="D81" s="85"/>
      <c r="E81" s="86"/>
      <c r="F81" s="69"/>
      <c r="G81" s="85"/>
      <c r="H81" s="86"/>
    </row>
    <row r="82" s="2" customFormat="1" ht="31.5" customHeight="1" spans="1:8">
      <c r="A82" s="69"/>
      <c r="B82" s="69"/>
      <c r="C82" s="69"/>
      <c r="D82" s="85" t="s">
        <v>5507</v>
      </c>
      <c r="E82" s="86"/>
      <c r="F82" s="69"/>
      <c r="G82" s="85"/>
      <c r="H82" s="86"/>
    </row>
    <row r="83" s="2" customFormat="1" ht="31.5" customHeight="1" spans="1:8">
      <c r="A83" s="69"/>
      <c r="B83" s="69"/>
      <c r="C83" s="69" t="s">
        <v>5516</v>
      </c>
      <c r="D83" s="85"/>
      <c r="E83" s="86"/>
      <c r="F83" s="69"/>
      <c r="G83" s="85"/>
      <c r="H83" s="86"/>
    </row>
    <row r="84" s="2" customFormat="1" ht="31.5" customHeight="1" spans="1:8">
      <c r="A84" s="69"/>
      <c r="B84" s="69"/>
      <c r="C84" s="69"/>
      <c r="D84" s="85" t="s">
        <v>5496</v>
      </c>
      <c r="E84" s="86"/>
      <c r="F84" s="69"/>
      <c r="G84" s="85"/>
      <c r="H84" s="86"/>
    </row>
    <row r="85" s="2" customFormat="1" ht="31.5" customHeight="1" spans="1:8">
      <c r="A85" s="69"/>
      <c r="B85" s="69"/>
      <c r="C85" s="69" t="s">
        <v>5517</v>
      </c>
      <c r="D85" s="85"/>
      <c r="E85" s="86"/>
      <c r="F85" s="69"/>
      <c r="G85" s="85"/>
      <c r="H85" s="86"/>
    </row>
    <row r="86" s="2" customFormat="1" ht="31.5" customHeight="1" spans="1:8">
      <c r="A86" s="69"/>
      <c r="B86" s="69"/>
      <c r="C86" s="69"/>
      <c r="D86" s="85" t="s">
        <v>5507</v>
      </c>
      <c r="E86" s="86"/>
      <c r="F86" s="69"/>
      <c r="G86" s="85"/>
      <c r="H86" s="86"/>
    </row>
    <row r="87" s="2" customFormat="1" ht="48.75" customHeight="1" spans="1:8">
      <c r="A87" s="69"/>
      <c r="B87" s="69" t="s">
        <v>5518</v>
      </c>
      <c r="C87" s="69" t="s">
        <v>5519</v>
      </c>
      <c r="D87" s="85"/>
      <c r="E87" s="86"/>
      <c r="F87" s="69"/>
      <c r="G87" s="85"/>
      <c r="H87" s="86"/>
    </row>
    <row r="88" s="2" customFormat="1" ht="31.5" customHeight="1" spans="1:8">
      <c r="A88" s="69" t="s">
        <v>5520</v>
      </c>
      <c r="B88" s="69" t="s">
        <v>5521</v>
      </c>
      <c r="C88" s="69"/>
      <c r="D88" s="85"/>
      <c r="E88" s="86"/>
      <c r="F88" s="69"/>
      <c r="G88" s="85"/>
      <c r="H88" s="86"/>
    </row>
    <row r="89" s="2" customFormat="1" ht="22.5" customHeight="1" spans="1:8">
      <c r="A89" s="87" t="s">
        <v>5522</v>
      </c>
      <c r="B89" s="87"/>
      <c r="C89" s="87"/>
      <c r="D89" s="87"/>
      <c r="E89" s="87"/>
      <c r="F89" s="87"/>
      <c r="G89" s="87"/>
      <c r="H89" s="87"/>
    </row>
    <row r="90" s="2" customFormat="1" ht="22.5" customHeight="1" spans="1:8">
      <c r="A90" s="69" t="s">
        <v>5499</v>
      </c>
      <c r="B90" s="69" t="s">
        <v>5500</v>
      </c>
      <c r="C90" s="69" t="s">
        <v>5501</v>
      </c>
      <c r="D90" s="69" t="s">
        <v>5502</v>
      </c>
      <c r="E90" s="69" t="s">
        <v>5503</v>
      </c>
      <c r="F90" s="69"/>
      <c r="G90" s="69"/>
      <c r="H90" s="69" t="s">
        <v>5504</v>
      </c>
    </row>
    <row r="91" s="2" customFormat="1" ht="37.5" customHeight="1" spans="1:8">
      <c r="A91" s="69"/>
      <c r="B91" s="69"/>
      <c r="C91" s="69"/>
      <c r="D91" s="69"/>
      <c r="E91" s="69" t="s">
        <v>5523</v>
      </c>
      <c r="F91" s="69" t="s">
        <v>5524</v>
      </c>
      <c r="G91" s="69" t="s">
        <v>5525</v>
      </c>
      <c r="H91" s="69"/>
    </row>
    <row r="92" s="2" customFormat="1" ht="31.5" customHeight="1" spans="1:8">
      <c r="A92" s="69" t="s">
        <v>5497</v>
      </c>
      <c r="B92" s="69" t="s">
        <v>5505</v>
      </c>
      <c r="C92" s="69" t="s">
        <v>5506</v>
      </c>
      <c r="D92" s="69" t="s">
        <v>5526</v>
      </c>
      <c r="E92" s="100"/>
      <c r="F92" s="100" t="s">
        <v>5781</v>
      </c>
      <c r="G92" s="69" t="s">
        <v>5782</v>
      </c>
      <c r="H92" s="69" t="s">
        <v>5529</v>
      </c>
    </row>
    <row r="93" s="2" customFormat="1" ht="31.5" customHeight="1" spans="1:8">
      <c r="A93" s="69"/>
      <c r="B93" s="69"/>
      <c r="C93" s="69"/>
      <c r="D93" s="69" t="s">
        <v>5507</v>
      </c>
      <c r="E93" s="69"/>
      <c r="F93" s="69"/>
      <c r="G93" s="69"/>
      <c r="H93" s="69"/>
    </row>
    <row r="94" s="2" customFormat="1" ht="31.5" customHeight="1" spans="1:8">
      <c r="A94" s="69"/>
      <c r="B94" s="69"/>
      <c r="C94" s="69" t="s">
        <v>5508</v>
      </c>
      <c r="D94" s="69"/>
      <c r="E94" s="69"/>
      <c r="F94" s="69"/>
      <c r="G94" s="69"/>
      <c r="H94" s="69"/>
    </row>
    <row r="95" s="2" customFormat="1" ht="31.5" customHeight="1" spans="1:8">
      <c r="A95" s="69"/>
      <c r="B95" s="69"/>
      <c r="C95" s="69"/>
      <c r="D95" s="69" t="s">
        <v>5507</v>
      </c>
      <c r="E95" s="69"/>
      <c r="F95" s="69"/>
      <c r="G95" s="69"/>
      <c r="H95" s="69"/>
    </row>
    <row r="96" s="2" customFormat="1" ht="31.5" customHeight="1" spans="1:8">
      <c r="A96" s="69"/>
      <c r="B96" s="69"/>
      <c r="C96" s="69" t="s">
        <v>5509</v>
      </c>
      <c r="D96" s="69"/>
      <c r="E96" s="69"/>
      <c r="F96" s="69"/>
      <c r="G96" s="69"/>
      <c r="H96" s="69"/>
    </row>
    <row r="97" s="2" customFormat="1" ht="31.5" customHeight="1" spans="1:8">
      <c r="A97" s="69"/>
      <c r="B97" s="69"/>
      <c r="C97" s="69"/>
      <c r="D97" s="69" t="s">
        <v>5507</v>
      </c>
      <c r="E97" s="69"/>
      <c r="F97" s="69"/>
      <c r="G97" s="69"/>
      <c r="H97" s="69"/>
    </row>
    <row r="98" s="2" customFormat="1" ht="31.5" customHeight="1" spans="1:8">
      <c r="A98" s="69"/>
      <c r="B98" s="69" t="s">
        <v>5510</v>
      </c>
      <c r="C98" s="69" t="s">
        <v>5511</v>
      </c>
      <c r="D98" s="69" t="s">
        <v>5783</v>
      </c>
      <c r="E98" s="100"/>
      <c r="F98" s="100" t="s">
        <v>5784</v>
      </c>
      <c r="G98" s="69" t="s">
        <v>5785</v>
      </c>
      <c r="H98" s="69" t="s">
        <v>5529</v>
      </c>
    </row>
    <row r="99" s="2" customFormat="1" ht="31.5" customHeight="1" spans="1:8">
      <c r="A99" s="69"/>
      <c r="B99" s="69"/>
      <c r="C99" s="69"/>
      <c r="D99" s="69" t="s">
        <v>5786</v>
      </c>
      <c r="E99" s="69"/>
      <c r="F99" s="100" t="s">
        <v>5784</v>
      </c>
      <c r="G99" s="69" t="s">
        <v>5785</v>
      </c>
      <c r="H99" s="69" t="s">
        <v>5529</v>
      </c>
    </row>
    <row r="100" s="2" customFormat="1" ht="31.5" customHeight="1" spans="1:8">
      <c r="A100" s="69"/>
      <c r="B100" s="69"/>
      <c r="C100" s="69" t="s">
        <v>5512</v>
      </c>
      <c r="D100" s="69" t="s">
        <v>5787</v>
      </c>
      <c r="E100" s="92"/>
      <c r="F100" s="92">
        <v>0.05</v>
      </c>
      <c r="G100" s="69" t="s">
        <v>5788</v>
      </c>
      <c r="H100" s="69" t="s">
        <v>5543</v>
      </c>
    </row>
    <row r="101" ht="31.5" customHeight="1" spans="1:8">
      <c r="A101" s="69"/>
      <c r="B101" s="69"/>
      <c r="C101" s="69"/>
      <c r="D101" s="69" t="s">
        <v>5789</v>
      </c>
      <c r="E101" s="92"/>
      <c r="F101" s="92">
        <v>0.98</v>
      </c>
      <c r="G101" s="69" t="s">
        <v>5717</v>
      </c>
      <c r="H101" s="69" t="s">
        <v>5543</v>
      </c>
    </row>
    <row r="102" ht="31.5" customHeight="1" spans="1:8">
      <c r="A102" s="69"/>
      <c r="B102" s="69"/>
      <c r="C102" s="69" t="s">
        <v>5513</v>
      </c>
      <c r="D102" s="69" t="s">
        <v>5545</v>
      </c>
      <c r="E102" s="69"/>
      <c r="F102" s="69" t="s">
        <v>5546</v>
      </c>
      <c r="G102" s="69" t="s">
        <v>5546</v>
      </c>
      <c r="H102" s="69" t="s">
        <v>5529</v>
      </c>
    </row>
    <row r="103" ht="31.5" customHeight="1" spans="1:8">
      <c r="A103" s="69"/>
      <c r="B103" s="69"/>
      <c r="C103" s="69"/>
      <c r="D103" s="69" t="s">
        <v>5496</v>
      </c>
      <c r="E103" s="69"/>
      <c r="F103" s="69"/>
      <c r="G103" s="69"/>
      <c r="H103" s="69"/>
    </row>
    <row r="104" ht="37.5" customHeight="1" spans="1:8">
      <c r="A104" s="69"/>
      <c r="B104" s="69" t="s">
        <v>5514</v>
      </c>
      <c r="C104" s="69" t="s">
        <v>5515</v>
      </c>
      <c r="D104" s="69"/>
      <c r="E104" s="69"/>
      <c r="F104" s="69"/>
      <c r="G104" s="69"/>
      <c r="H104" s="69"/>
    </row>
    <row r="105" ht="60" customHeight="1" spans="1:8">
      <c r="A105" s="69"/>
      <c r="B105" s="69"/>
      <c r="C105" s="97" t="s">
        <v>5516</v>
      </c>
      <c r="D105" s="69" t="s">
        <v>5790</v>
      </c>
      <c r="E105" s="69"/>
      <c r="F105" s="69" t="s">
        <v>5791</v>
      </c>
      <c r="G105" s="69" t="s">
        <v>5791</v>
      </c>
      <c r="H105" s="69" t="s">
        <v>5529</v>
      </c>
    </row>
    <row r="106" ht="37.5" customHeight="1" spans="1:8">
      <c r="A106" s="69"/>
      <c r="B106" s="69"/>
      <c r="C106" s="98"/>
      <c r="D106" s="69"/>
      <c r="E106" s="92"/>
      <c r="F106" s="92"/>
      <c r="G106" s="69"/>
      <c r="H106" s="69"/>
    </row>
    <row r="107" ht="37.5" customHeight="1" spans="1:8">
      <c r="A107" s="69"/>
      <c r="B107" s="69"/>
      <c r="C107" s="69" t="s">
        <v>5517</v>
      </c>
      <c r="D107" s="69"/>
      <c r="E107" s="69"/>
      <c r="F107" s="69"/>
      <c r="G107" s="69"/>
      <c r="H107" s="69"/>
    </row>
    <row r="108" ht="52.5" customHeight="1" spans="1:8">
      <c r="A108" s="69"/>
      <c r="B108" s="69" t="s">
        <v>5518</v>
      </c>
      <c r="C108" s="69" t="s">
        <v>5519</v>
      </c>
      <c r="D108" s="69" t="s">
        <v>5716</v>
      </c>
      <c r="E108" s="92"/>
      <c r="F108" s="92">
        <v>0.98</v>
      </c>
      <c r="G108" s="69" t="s">
        <v>5717</v>
      </c>
      <c r="H108" s="69" t="s">
        <v>5529</v>
      </c>
    </row>
    <row r="109" ht="31.5" customHeight="1" spans="1:8">
      <c r="A109" s="69" t="s">
        <v>5520</v>
      </c>
      <c r="B109" s="69" t="s">
        <v>5553</v>
      </c>
      <c r="C109" s="69"/>
      <c r="D109" s="69"/>
      <c r="E109" s="69"/>
      <c r="F109" s="69"/>
      <c r="G109" s="69"/>
      <c r="H109" s="69"/>
    </row>
  </sheetData>
  <mergeCells count="226">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I39:L39"/>
    <mergeCell ref="B40:C40"/>
    <mergeCell ref="B41:C41"/>
    <mergeCell ref="E41:H41"/>
    <mergeCell ref="I41:L41"/>
    <mergeCell ref="B42:C42"/>
    <mergeCell ref="I42:L42"/>
    <mergeCell ref="B43:C43"/>
    <mergeCell ref="I43:L43"/>
    <mergeCell ref="B44:C44"/>
    <mergeCell ref="I44:L44"/>
    <mergeCell ref="B45:C45"/>
    <mergeCell ref="E45:H45"/>
    <mergeCell ref="I45:L45"/>
    <mergeCell ref="B46:C46"/>
    <mergeCell ref="E46:H46"/>
    <mergeCell ref="I46:L46"/>
    <mergeCell ref="B47:C47"/>
    <mergeCell ref="E47:H47"/>
    <mergeCell ref="I47:L47"/>
    <mergeCell ref="B48:C48"/>
    <mergeCell ref="E48:H48"/>
    <mergeCell ref="I48:L48"/>
    <mergeCell ref="B49:C49"/>
    <mergeCell ref="E49:H49"/>
    <mergeCell ref="I49:L49"/>
    <mergeCell ref="A50:H50"/>
    <mergeCell ref="I50:L50"/>
    <mergeCell ref="B51:C51"/>
    <mergeCell ref="G51:H51"/>
    <mergeCell ref="B52:C52"/>
    <mergeCell ref="G52:H52"/>
    <mergeCell ref="B53:C53"/>
    <mergeCell ref="G53:H53"/>
    <mergeCell ref="B54:C54"/>
    <mergeCell ref="G54:H54"/>
    <mergeCell ref="B55:C55"/>
    <mergeCell ref="G55:H55"/>
    <mergeCell ref="B56:C56"/>
    <mergeCell ref="G56:H56"/>
    <mergeCell ref="B57:C57"/>
    <mergeCell ref="G57:H57"/>
    <mergeCell ref="B58:C58"/>
    <mergeCell ref="G58:H58"/>
    <mergeCell ref="B59:C59"/>
    <mergeCell ref="G59:H59"/>
    <mergeCell ref="B60:C60"/>
    <mergeCell ref="G60:H60"/>
    <mergeCell ref="A61:H61"/>
    <mergeCell ref="A62:C62"/>
    <mergeCell ref="D62:H62"/>
    <mergeCell ref="A63:C63"/>
    <mergeCell ref="D63:H63"/>
    <mergeCell ref="A64:C64"/>
    <mergeCell ref="D64:H64"/>
    <mergeCell ref="A65:C65"/>
    <mergeCell ref="D65:H65"/>
    <mergeCell ref="A66:C66"/>
    <mergeCell ref="D66:H66"/>
    <mergeCell ref="A67:H67"/>
    <mergeCell ref="D68:E68"/>
    <mergeCell ref="G68:H68"/>
    <mergeCell ref="D69:E69"/>
    <mergeCell ref="G69:H69"/>
    <mergeCell ref="D70:E70"/>
    <mergeCell ref="G70:H70"/>
    <mergeCell ref="D71:E71"/>
    <mergeCell ref="G71:H71"/>
    <mergeCell ref="D72:E72"/>
    <mergeCell ref="G72:H72"/>
    <mergeCell ref="D73:E73"/>
    <mergeCell ref="G73:H73"/>
    <mergeCell ref="D74:E74"/>
    <mergeCell ref="G74:H74"/>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D87:E87"/>
    <mergeCell ref="G87:H87"/>
    <mergeCell ref="D88:E88"/>
    <mergeCell ref="G88:H88"/>
    <mergeCell ref="A89:H89"/>
    <mergeCell ref="E90:G90"/>
    <mergeCell ref="A69:A87"/>
    <mergeCell ref="A90:A91"/>
    <mergeCell ref="A92:A108"/>
    <mergeCell ref="B69:B74"/>
    <mergeCell ref="B75:B80"/>
    <mergeCell ref="B81:B86"/>
    <mergeCell ref="B90:B91"/>
    <mergeCell ref="B92:B97"/>
    <mergeCell ref="B98:B103"/>
    <mergeCell ref="B104:B107"/>
    <mergeCell ref="C69:C70"/>
    <mergeCell ref="C71:C72"/>
    <mergeCell ref="C73:C74"/>
    <mergeCell ref="C75:C76"/>
    <mergeCell ref="C77:C78"/>
    <mergeCell ref="C79:C80"/>
    <mergeCell ref="C81:C82"/>
    <mergeCell ref="C83:C84"/>
    <mergeCell ref="C85:C86"/>
    <mergeCell ref="C90:C91"/>
    <mergeCell ref="C92:C93"/>
    <mergeCell ref="C94:C95"/>
    <mergeCell ref="C96:C97"/>
    <mergeCell ref="C98:C99"/>
    <mergeCell ref="C100:C101"/>
    <mergeCell ref="C102:C103"/>
    <mergeCell ref="C105:C106"/>
    <mergeCell ref="D90:D91"/>
    <mergeCell ref="H2:H8"/>
    <mergeCell ref="H90:H91"/>
    <mergeCell ref="A23:B26"/>
    <mergeCell ref="A27:B36"/>
    <mergeCell ref="K14:O16"/>
    <mergeCell ref="M39:O49"/>
    <mergeCell ref="E39:H40"/>
    <mergeCell ref="E42:H44"/>
  </mergeCells>
  <conditionalFormatting sqref="C17:D17">
    <cfRule type="expression" dxfId="0" priority="7">
      <formula>OR($C$17=CS!$E$3,$C$17=CS!$E$4)</formula>
    </cfRule>
  </conditionalFormatting>
  <conditionalFormatting sqref="G17:H17">
    <cfRule type="expression" dxfId="0" priority="6">
      <formula>OR(AND($G$17&lt;&gt;"是",SUM(COUNTIF($A$39:$A$49,"309*"),COUNTIF($A$39:$A$49,"310*"))&gt;0),AND($G$17="是",SUM(COUNTIF($A$39:$A$49,"309*"),COUNTIF($A$39:$A$49,"310*"))=0))</formula>
    </cfRule>
  </conditionalFormatting>
  <conditionalFormatting sqref="K18:O18">
    <cfRule type="expression" dxfId="1" priority="18">
      <formula>$AB$18=TRUE</formula>
    </cfRule>
  </conditionalFormatting>
  <conditionalFormatting sqref="C22:D22">
    <cfRule type="expression" dxfId="0" priority="5">
      <formula>$C$22&lt;$G$22</formula>
    </cfRule>
  </conditionalFormatting>
  <conditionalFormatting sqref="D38">
    <cfRule type="expression" dxfId="0" priority="155">
      <formula>AND($G$28&gt;0,SUM($D$39:$D$49)&gt;0,$G$28&lt;&gt;SUM($D$39:$D$49))</formula>
    </cfRule>
  </conditionalFormatting>
  <conditionalFormatting sqref="A39:A49">
    <cfRule type="expression" dxfId="0" priority="10">
      <formula>OR(AND(COUNTIF($C$18,"发改立项")&lt;1,LEFT(A39,3)="309"),AND(COUNTIF($C$18,"发改立项")&gt;0,LEFT(A39,3)="310"))</formula>
    </cfRule>
    <cfRule type="expression" dxfId="0" priority="11">
      <formula>COUNTIF(CS!$K$2:$K$100,A39)=1</formula>
    </cfRule>
  </conditionalFormatting>
  <conditionalFormatting sqref="D39:D49">
    <cfRule type="expression" dxfId="2" priority="8">
      <formula>AND(A39=CS!$L$39,D39&gt;SUM(SUM($G$29,$G$34)*0.02,$G$35:$G$36))</formula>
    </cfRule>
  </conditionalFormatting>
  <conditionalFormatting sqref="B39:C49">
    <cfRule type="expression" dxfId="0" priority="3">
      <formula>COUNTIF(CS!$B$12:$B$14,I39)&gt;0</formula>
    </cfRule>
  </conditionalFormatting>
  <conditionalFormatting sqref="I39:L49">
    <cfRule type="expression" dxfId="3" priority="1">
      <formula>COUNTIF(CS!$B$12:$B$14,I39)&gt;0</formula>
    </cfRule>
  </conditionalFormatting>
  <dataValidations count="15">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errorStyle="warning">
      <formula1>2000</formula1>
      <formula2>3000</formula2>
    </dataValidation>
    <dataValidation type="whole" operator="between" allowBlank="1" showInputMessage="1" showErrorMessage="1" sqref="F19 H19">
      <formula1>2000</formula1>
      <formula2>3000</formula2>
    </dataValidation>
    <dataValidation type="list" allowBlank="1" showInputMessage="1" showErrorMessage="1" sqref="A39:A49">
      <formula1>CS!$L$2:$L$100</formula1>
    </dataValidation>
    <dataValidation type="list" allowBlank="1" showInputMessage="1" showErrorMessage="1" sqref="A52:A60">
      <formula1>CS!$I$2:$I$4</formula1>
    </dataValidation>
    <dataValidation type="list" allowBlank="1" showInputMessage="1" showErrorMessage="1" sqref="B39:C49">
      <formula1>CS!$BP$2:$BP$1835</formula1>
    </dataValidation>
    <dataValidation type="list" allowBlank="1" showInputMessage="1" showErrorMessage="1" sqref="B52:C60">
      <formula1>CS!$J$2:$J$3</formula1>
    </dataValidation>
  </dataValidations>
  <hyperlinks>
    <hyperlink ref="I12:P12" location="项目申报汇总信息表!A1" display="转到项目申报汇总信息表"/>
    <hyperlink ref="I37" r:id="rId14" display="点击查看《政府收支分类科目》"/>
    <hyperlink ref="I37:P37" r:id="rId14" display="点击查看《政府收支分类科目》"/>
  </hyperlinks>
  <printOptions horizontalCentered="1"/>
  <pageMargins left="0.708661417322835" right="0.708661417322835" top="0.748031496062992" bottom="0.748031496062992" header="0.31496062992126" footer="0.31496062992126"/>
  <pageSetup paperSize="9" firstPageNumber="0" orientation="portrait" useFirstPageNumber="1"/>
  <headerFooter differentFirst="1">
    <oddFooter>&amp;C第 &amp;P 页，共 &amp;N-1 页</oddFooter>
  </headerFooter>
  <rowBreaks count="4" manualBreakCount="4">
    <brk id="9" max="16383" man="1"/>
    <brk id="36" max="16383" man="1"/>
    <brk id="66" max="16383" man="1"/>
    <brk id="8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name="Group Box 1"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13314" name="Check Box 2" r:id="rId5">
              <controlPr defaultSize="0">
                <anchor moveWithCells="1">
                  <from>
                    <xdr:col>8</xdr:col>
                    <xdr:colOff>412115</xdr:colOff>
                    <xdr:row>13</xdr:row>
                    <xdr:rowOff>59055</xdr:rowOff>
                  </from>
                  <to>
                    <xdr:col>9</xdr:col>
                    <xdr:colOff>513715</xdr:colOff>
                    <xdr:row>14</xdr:row>
                    <xdr:rowOff>27940</xdr:rowOff>
                  </to>
                </anchor>
              </controlPr>
            </control>
          </mc:Choice>
        </mc:AlternateContent>
        <mc:AlternateContent xmlns:mc="http://schemas.openxmlformats.org/markup-compatibility/2006">
          <mc:Choice Requires="x14">
            <control shapeId="13315" name="Check Box 3" r:id="rId6">
              <controlPr defaultSize="0">
                <anchor moveWithCells="1">
                  <from>
                    <xdr:col>8</xdr:col>
                    <xdr:colOff>414020</xdr:colOff>
                    <xdr:row>13</xdr:row>
                    <xdr:rowOff>260985</xdr:rowOff>
                  </from>
                  <to>
                    <xdr:col>9</xdr:col>
                    <xdr:colOff>532765</xdr:colOff>
                    <xdr:row>14</xdr:row>
                    <xdr:rowOff>229235</xdr:rowOff>
                  </to>
                </anchor>
              </controlPr>
            </control>
          </mc:Choice>
        </mc:AlternateContent>
        <mc:AlternateContent xmlns:mc="http://schemas.openxmlformats.org/markup-compatibility/2006">
          <mc:Choice Requires="x14">
            <control shapeId="13316" name="Check Box 4" r:id="rId7">
              <controlPr defaultSize="0">
                <anchor moveWithCells="1">
                  <from>
                    <xdr:col>8</xdr:col>
                    <xdr:colOff>411480</xdr:colOff>
                    <xdr:row>14</xdr:row>
                    <xdr:rowOff>176530</xdr:rowOff>
                  </from>
                  <to>
                    <xdr:col>10</xdr:col>
                    <xdr:colOff>654685</xdr:colOff>
                    <xdr:row>15</xdr:row>
                    <xdr:rowOff>145415</xdr:rowOff>
                  </to>
                </anchor>
              </controlPr>
            </control>
          </mc:Choice>
        </mc:AlternateContent>
        <mc:AlternateContent xmlns:mc="http://schemas.openxmlformats.org/markup-compatibility/2006">
          <mc:Choice Requires="x14">
            <control shapeId="13317" name="Check Box 5" r:id="rId8">
              <controlPr defaultSize="0">
                <anchor moveWithCells="1">
                  <from>
                    <xdr:col>8</xdr:col>
                    <xdr:colOff>411480</xdr:colOff>
                    <xdr:row>15</xdr:row>
                    <xdr:rowOff>92710</xdr:rowOff>
                  </from>
                  <to>
                    <xdr:col>10</xdr:col>
                    <xdr:colOff>616585</xdr:colOff>
                    <xdr:row>16</xdr:row>
                    <xdr:rowOff>61595</xdr:rowOff>
                  </to>
                </anchor>
              </controlPr>
            </control>
          </mc:Choice>
        </mc:AlternateContent>
        <mc:AlternateContent xmlns:mc="http://schemas.openxmlformats.org/markup-compatibility/2006">
          <mc:Choice Requires="x14">
            <control shapeId="13318" name="Check Box 6" r:id="rId9">
              <controlPr defaultSize="0">
                <anchor moveWithCells="1">
                  <from>
                    <xdr:col>8</xdr:col>
                    <xdr:colOff>411480</xdr:colOff>
                    <xdr:row>16</xdr:row>
                    <xdr:rowOff>8890</xdr:rowOff>
                  </from>
                  <to>
                    <xdr:col>10</xdr:col>
                    <xdr:colOff>18415</xdr:colOff>
                    <xdr:row>16</xdr:row>
                    <xdr:rowOff>262890</xdr:rowOff>
                  </to>
                </anchor>
              </controlPr>
            </control>
          </mc:Choice>
        </mc:AlternateContent>
        <mc:AlternateContent xmlns:mc="http://schemas.openxmlformats.org/markup-compatibility/2006">
          <mc:Choice Requires="x14">
            <control shapeId="13319" name="Check Box 7" r:id="rId10">
              <controlPr defaultSize="0">
                <anchor moveWithCells="1">
                  <from>
                    <xdr:col>8</xdr:col>
                    <xdr:colOff>416560</xdr:colOff>
                    <xdr:row>16</xdr:row>
                    <xdr:rowOff>210185</xdr:rowOff>
                  </from>
                  <to>
                    <xdr:col>9</xdr:col>
                    <xdr:colOff>685165</xdr:colOff>
                    <xdr:row>17</xdr:row>
                    <xdr:rowOff>179070</xdr:rowOff>
                  </to>
                </anchor>
              </controlPr>
            </control>
          </mc:Choice>
        </mc:AlternateContent>
        <mc:AlternateContent xmlns:mc="http://schemas.openxmlformats.org/markup-compatibility/2006">
          <mc:Choice Requires="x14">
            <control shapeId="13320" name="Check Box 8" r:id="rId11">
              <controlPr defaultSize="0">
                <anchor moveWithCells="1">
                  <from>
                    <xdr:col>8</xdr:col>
                    <xdr:colOff>416560</xdr:colOff>
                    <xdr:row>17</xdr:row>
                    <xdr:rowOff>126365</xdr:rowOff>
                  </from>
                  <to>
                    <xdr:col>9</xdr:col>
                    <xdr:colOff>666115</xdr:colOff>
                    <xdr:row>18</xdr:row>
                    <xdr:rowOff>95250</xdr:rowOff>
                  </to>
                </anchor>
              </controlPr>
            </control>
          </mc:Choice>
        </mc:AlternateContent>
        <mc:AlternateContent xmlns:mc="http://schemas.openxmlformats.org/markup-compatibility/2006">
          <mc:Choice Requires="x14">
            <control shapeId="13324" name="Group Box 12" r:id="rId12">
              <controlPr print="0" defaultSize="0">
                <anchor moveWithCells="1">
                  <from>
                    <xdr:col>11</xdr:col>
                    <xdr:colOff>428625</xdr:colOff>
                    <xdr:row>37</xdr:row>
                    <xdr:rowOff>180975</xdr:rowOff>
                  </from>
                  <to>
                    <xdr:col>15</xdr:col>
                    <xdr:colOff>209550</xdr:colOff>
                    <xdr:row>46</xdr:row>
                    <xdr:rowOff>177800</xdr:rowOff>
                  </to>
                </anchor>
              </controlPr>
            </control>
          </mc:Choice>
        </mc:AlternateContent>
        <mc:AlternateContent xmlns:mc="http://schemas.openxmlformats.org/markup-compatibility/2006">
          <mc:Choice Requires="x14">
            <control shapeId="13325" name="Group Box 13" r:id="rId13">
              <controlPr print="0" defaultSize="0">
                <anchor moveWithCells="1">
                  <from>
                    <xdr:col>8</xdr:col>
                    <xdr:colOff>209550</xdr:colOff>
                    <xdr:row>37</xdr:row>
                    <xdr:rowOff>171450</xdr:rowOff>
                  </from>
                  <to>
                    <xdr:col>11</xdr:col>
                    <xdr:colOff>238125</xdr:colOff>
                    <xdr:row>46</xdr:row>
                    <xdr:rowOff>168275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AC107"/>
  <sheetViews>
    <sheetView showGridLines="0" topLeftCell="A5"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脱贫攻坚衔接乡村振兴</v>
      </c>
      <c r="E4" s="8"/>
      <c r="F4" s="8"/>
      <c r="G4" s="8"/>
      <c r="H4" s="6"/>
      <c r="I4" s="70"/>
    </row>
    <row r="5" customFormat="1" ht="64.5" customHeight="1" spans="1:9">
      <c r="A5" s="7" t="s">
        <v>5426</v>
      </c>
      <c r="B5" s="7"/>
      <c r="C5" s="7"/>
      <c r="D5" s="9" t="str">
        <f>IF(村级组织运转!D5="","",村级组织运转!D5)</f>
        <v>183001-广水市余店镇人民政府</v>
      </c>
      <c r="E5" s="9"/>
      <c r="F5" s="9"/>
      <c r="G5" s="9"/>
      <c r="H5" s="6"/>
      <c r="I5" s="70"/>
    </row>
    <row r="6" customFormat="1" ht="64.5" customHeight="1" spans="1:9">
      <c r="A6" s="7" t="s">
        <v>5427</v>
      </c>
      <c r="B6" s="7" t="s">
        <v>20</v>
      </c>
      <c r="C6" s="7"/>
      <c r="D6" s="8" t="s">
        <v>20</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8">
      <c r="A11" s="17" t="s">
        <v>5432</v>
      </c>
      <c r="B11" s="17"/>
      <c r="C11" s="18"/>
      <c r="D11" s="19"/>
      <c r="E11" s="19"/>
      <c r="G11" s="20" t="s">
        <v>5433</v>
      </c>
      <c r="H11" s="20"/>
    </row>
    <row r="12" s="2" customFormat="1" ht="22.5" customHeight="1" spans="1:29">
      <c r="A12" s="21" t="s">
        <v>5434</v>
      </c>
      <c r="B12" s="22"/>
      <c r="C12" s="21" t="str">
        <f ca="1">MID(CELL("filename",A1),FIND("]",CELL("filename",A1))+1,99)</f>
        <v>脱贫攻坚衔接乡村振兴</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36" customHeight="1" spans="1:29">
      <c r="A13" s="21" t="s">
        <v>5438</v>
      </c>
      <c r="B13" s="22"/>
      <c r="C13" s="21" t="s">
        <v>5439</v>
      </c>
      <c r="D13" s="22"/>
      <c r="E13" s="21" t="s">
        <v>5440</v>
      </c>
      <c r="F13" s="22"/>
      <c r="G13" s="25" t="s">
        <v>5439</v>
      </c>
      <c r="H13" s="26"/>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59</v>
      </c>
      <c r="D17" s="22"/>
      <c r="E17" s="27" t="s">
        <v>7</v>
      </c>
      <c r="F17" s="27"/>
      <c r="G17" s="27"/>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f>IF(村级组织运转!C19="","",村级组织运转!C19)</f>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c r="D20" s="29"/>
      <c r="E20" s="29"/>
      <c r="F20" s="29"/>
      <c r="G20" s="29"/>
      <c r="H20" s="29"/>
    </row>
    <row r="21" s="2" customFormat="1" ht="90" customHeight="1" spans="1:8">
      <c r="A21" s="21" t="s">
        <v>5457</v>
      </c>
      <c r="B21" s="22"/>
      <c r="C21" s="29" t="s">
        <v>5792</v>
      </c>
      <c r="D21" s="29"/>
      <c r="E21" s="29"/>
      <c r="F21" s="29"/>
      <c r="G21" s="29"/>
      <c r="H21" s="29"/>
    </row>
    <row r="22" s="2" customFormat="1" ht="22.5" customHeight="1" spans="1:8">
      <c r="A22" s="21" t="s">
        <v>5459</v>
      </c>
      <c r="B22" s="22"/>
      <c r="C22" s="30">
        <v>2240000</v>
      </c>
      <c r="D22" s="30"/>
      <c r="E22" s="21" t="s">
        <v>5460</v>
      </c>
      <c r="F22" s="22"/>
      <c r="G22" s="31">
        <f>G28</f>
        <v>210000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c r="H24" s="27"/>
    </row>
    <row r="25" s="2" customFormat="1" ht="22.5" customHeight="1" spans="1:8">
      <c r="A25" s="35"/>
      <c r="B25" s="36"/>
      <c r="C25" s="21" t="str">
        <f>IF(C19="","",C19-1&amp;"年")</f>
        <v>2024年</v>
      </c>
      <c r="D25" s="22"/>
      <c r="E25" s="37">
        <v>810000</v>
      </c>
      <c r="F25" s="37">
        <v>810000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210000</v>
      </c>
      <c r="H28" s="30"/>
    </row>
    <row r="29" s="2" customFormat="1" ht="22.5" customHeight="1" spans="1:8">
      <c r="A29" s="35"/>
      <c r="B29" s="36"/>
      <c r="C29" s="42" t="s">
        <v>5471</v>
      </c>
      <c r="D29" s="43"/>
      <c r="E29" s="43"/>
      <c r="F29" s="43"/>
      <c r="G29" s="30">
        <f>SUM(G30,G33)</f>
        <v>210000</v>
      </c>
      <c r="H29" s="30"/>
    </row>
    <row r="30" s="2" customFormat="1" ht="22.5" customHeight="1" spans="1:8">
      <c r="A30" s="35"/>
      <c r="B30" s="36"/>
      <c r="C30" s="44" t="s">
        <v>5472</v>
      </c>
      <c r="D30" s="45"/>
      <c r="E30" s="45"/>
      <c r="F30" s="45"/>
      <c r="G30" s="30">
        <f>SUM(G31:G32)</f>
        <v>210000</v>
      </c>
      <c r="H30" s="30"/>
    </row>
    <row r="31" s="2" customFormat="1" ht="22.5" customHeight="1" spans="1:8">
      <c r="A31" s="35"/>
      <c r="B31" s="36"/>
      <c r="C31" s="44" t="s">
        <v>5473</v>
      </c>
      <c r="D31" s="45"/>
      <c r="E31" s="45"/>
      <c r="F31" s="45"/>
      <c r="G31" s="30">
        <v>210000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119" customHeight="1" spans="1:16">
      <c r="A39" s="50" t="s">
        <v>501</v>
      </c>
      <c r="B39" s="51" t="s">
        <v>3087</v>
      </c>
      <c r="C39" s="52"/>
      <c r="D39" s="53">
        <v>210000</v>
      </c>
      <c r="E39" s="64" t="s">
        <v>5793</v>
      </c>
      <c r="F39" s="64"/>
      <c r="G39" s="64"/>
      <c r="H39" s="64"/>
      <c r="I39" s="77" t="str">
        <f>IF(B39="","",IFERROR(IF(COUNTIF(CS!$BR$2:$BR$1835,B39)&gt;0,IF(ISNUMBER(MID(B39,7,1)*1)=TRUE,CS!$B$13,CS!$B$14),VLOOKUP(B39,CS!BP:BQ,2,0)),CS!$B$12))</f>
        <v>农业生产发展</v>
      </c>
      <c r="J39" s="78"/>
      <c r="K39" s="78"/>
      <c r="L39" s="78"/>
      <c r="M39" s="79" t="s">
        <v>5484</v>
      </c>
      <c r="N39" s="79"/>
      <c r="O39" s="79"/>
      <c r="P39" s="73"/>
    </row>
    <row r="40" s="2" customFormat="1" ht="30" customHeight="1" spans="1:16">
      <c r="A40" s="50"/>
      <c r="B40" s="51"/>
      <c r="C40" s="52"/>
      <c r="D40" s="53"/>
      <c r="E40" s="93"/>
      <c r="F40" s="93"/>
      <c r="G40" s="93"/>
      <c r="H40" s="93"/>
      <c r="I40" s="77" t="str">
        <f>IF(B40="","",IFERROR(IF(COUNTIF(CS!$BR$2:$BR$1835,B40)&gt;0,IF(ISNUMBER(MID(B40,7,1)*1)=TRUE,CS!$B$13,CS!$B$14),VLOOKUP(B40,CS!BP:BQ,2,0)),CS!$B$12))</f>
        <v/>
      </c>
      <c r="J40" s="78"/>
      <c r="K40" s="78"/>
      <c r="L40" s="78"/>
      <c r="M40" s="79"/>
      <c r="N40" s="79"/>
      <c r="O40" s="79"/>
      <c r="P40" s="73"/>
    </row>
    <row r="41" s="2" customFormat="1" ht="30" customHeight="1" spans="1:16">
      <c r="A41" s="50"/>
      <c r="B41" s="51"/>
      <c r="C41" s="52"/>
      <c r="D41" s="53"/>
      <c r="E41" s="93"/>
      <c r="F41" s="93"/>
      <c r="G41" s="93"/>
      <c r="H41" s="93"/>
      <c r="I41" s="77" t="str">
        <f>IF(B41="","",IFERROR(IF(COUNTIF(CS!$BR$2:$BR$1835,B41)&gt;0,IF(ISNUMBER(MID(B41,7,1)*1)=TRUE,CS!$B$13,CS!$B$14),VLOOKUP(B41,CS!BP:BQ,2,0)),CS!$B$12))</f>
        <v/>
      </c>
      <c r="J41" s="78"/>
      <c r="K41" s="78"/>
      <c r="L41" s="78"/>
      <c r="M41" s="79"/>
      <c r="N41" s="79"/>
      <c r="O41" s="79"/>
      <c r="P41" s="73"/>
    </row>
    <row r="42" s="2" customFormat="1" ht="30" customHeight="1" spans="1:16">
      <c r="A42" s="50"/>
      <c r="B42" s="51"/>
      <c r="C42" s="52"/>
      <c r="D42" s="53"/>
      <c r="E42" s="93"/>
      <c r="F42" s="93"/>
      <c r="G42" s="93"/>
      <c r="H42" s="93"/>
      <c r="I42" s="77" t="str">
        <f>IF(B42="","",IFERROR(IF(COUNTIF(CS!$BR$2:$BR$1835,B42)&gt;0,IF(ISNUMBER(MID(B42,7,1)*1)=TRUE,CS!$B$13,CS!$B$14),VLOOKUP(B42,CS!BP:BQ,2,0)),CS!$B$12))</f>
        <v/>
      </c>
      <c r="J42" s="78"/>
      <c r="K42" s="78"/>
      <c r="L42" s="78"/>
      <c r="M42" s="79"/>
      <c r="N42" s="79"/>
      <c r="O42" s="79"/>
      <c r="P42" s="73"/>
    </row>
    <row r="43" s="2" customFormat="1" ht="30" customHeight="1" spans="1:16">
      <c r="A43" s="50"/>
      <c r="B43" s="51"/>
      <c r="C43" s="52"/>
      <c r="D43" s="53"/>
      <c r="E43" s="93"/>
      <c r="F43" s="93"/>
      <c r="G43" s="93"/>
      <c r="H43" s="93"/>
      <c r="I43" s="77" t="str">
        <f>IF(B43="","",IFERROR(IF(COUNTIF(CS!$BR$2:$BR$1835,B43)&gt;0,IF(ISNUMBER(MID(B43,7,1)*1)=TRUE,CS!$B$13,CS!$B$14),VLOOKUP(B43,CS!BP:BQ,2,0)),CS!$B$12))</f>
        <v/>
      </c>
      <c r="J43" s="78"/>
      <c r="K43" s="78"/>
      <c r="L43" s="78"/>
      <c r="M43" s="79"/>
      <c r="N43" s="79"/>
      <c r="O43" s="79"/>
      <c r="P43" s="73"/>
    </row>
    <row r="44" s="2" customFormat="1" ht="30" customHeight="1" spans="1:16">
      <c r="A44" s="50"/>
      <c r="B44" s="51"/>
      <c r="C44" s="52"/>
      <c r="D44" s="53"/>
      <c r="E44" s="93"/>
      <c r="F44" s="93"/>
      <c r="G44" s="93"/>
      <c r="H44" s="93"/>
      <c r="I44" s="77" t="str">
        <f>IF(B44="","",IFERROR(IF(COUNTIF(CS!$BR$2:$BR$1835,B44)&gt;0,IF(ISNUMBER(MID(B44,7,1)*1)=TRUE,CS!$B$13,CS!$B$14),VLOOKUP(B44,CS!BP:BQ,2,0)),CS!$B$12))</f>
        <v/>
      </c>
      <c r="J44" s="78"/>
      <c r="K44" s="78"/>
      <c r="L44" s="78"/>
      <c r="M44" s="79"/>
      <c r="N44" s="79"/>
      <c r="O44" s="79"/>
      <c r="P44" s="73"/>
    </row>
    <row r="45" s="2" customFormat="1" ht="30" customHeight="1" spans="1:16">
      <c r="A45" s="50"/>
      <c r="B45" s="51"/>
      <c r="C45" s="52"/>
      <c r="D45" s="53"/>
      <c r="E45" s="93"/>
      <c r="F45" s="93"/>
      <c r="G45" s="93"/>
      <c r="H45" s="93"/>
      <c r="I45" s="77" t="str">
        <f>IF(B45="","",IFERROR(IF(COUNTIF(CS!$BR$2:$BR$1835,B45)&gt;0,IF(ISNUMBER(MID(B45,7,1)*1)=TRUE,CS!$B$13,CS!$B$14),VLOOKUP(B45,CS!BP:BQ,2,0)),CS!$B$12))</f>
        <v/>
      </c>
      <c r="J45" s="78"/>
      <c r="K45" s="78"/>
      <c r="L45" s="78"/>
      <c r="M45" s="79"/>
      <c r="N45" s="79"/>
      <c r="O45" s="79"/>
      <c r="P45" s="73"/>
    </row>
    <row r="46" s="2" customFormat="1" ht="30" customHeight="1" spans="1:16">
      <c r="A46" s="50"/>
      <c r="B46" s="51"/>
      <c r="C46" s="52"/>
      <c r="D46" s="53"/>
      <c r="E46" s="93"/>
      <c r="F46" s="93"/>
      <c r="G46" s="93"/>
      <c r="H46" s="93"/>
      <c r="I46" s="77" t="str">
        <f>IF(B46="","",IFERROR(IF(COUNTIF(CS!$BR$2:$BR$1835,B46)&gt;0,IF(ISNUMBER(MID(B46,7,1)*1)=TRUE,CS!$B$13,CS!$B$14),VLOOKUP(B46,CS!BP:BQ,2,0)),CS!$B$12))</f>
        <v/>
      </c>
      <c r="J46" s="78"/>
      <c r="K46" s="78"/>
      <c r="L46" s="78"/>
      <c r="M46" s="79"/>
      <c r="N46" s="79"/>
      <c r="O46" s="79"/>
      <c r="P46" s="73"/>
    </row>
    <row r="47" s="2" customFormat="1" ht="30" customHeight="1" spans="1:16">
      <c r="A47" s="50"/>
      <c r="B47" s="51"/>
      <c r="C47" s="52"/>
      <c r="D47" s="53"/>
      <c r="E47" s="93"/>
      <c r="F47" s="93"/>
      <c r="G47" s="93"/>
      <c r="H47" s="93"/>
      <c r="I47" s="77" t="str">
        <f>IF(B47="","",IFERROR(IF(COUNTIF(CS!$BR$2:$BR$1835,B47)&gt;0,IF(ISNUMBER(MID(B47,7,1)*1)=TRUE,CS!$B$13,CS!$B$14),VLOOKUP(B47,CS!BP:BQ,2,0)),CS!$B$12))</f>
        <v/>
      </c>
      <c r="J47" s="78"/>
      <c r="K47" s="78"/>
      <c r="L47" s="78"/>
      <c r="M47" s="79"/>
      <c r="N47" s="79"/>
      <c r="O47" s="79"/>
      <c r="P47" s="73"/>
    </row>
    <row r="48" s="2" customFormat="1" ht="30" customHeight="1" spans="1:16">
      <c r="A48" s="50"/>
      <c r="B48" s="51"/>
      <c r="C48" s="52"/>
      <c r="D48" s="53"/>
      <c r="E48" s="93"/>
      <c r="F48" s="93"/>
      <c r="G48" s="93"/>
      <c r="H48" s="93"/>
      <c r="I48" s="77" t="str">
        <f>IF(B48="","",IFERROR(IF(COUNTIF(CS!$BR$2:$BR$1835,B48)&gt;0,IF(ISNUMBER(MID(B48,7,1)*1)=TRUE,CS!$B$13,CS!$B$14),VLOOKUP(B48,CS!BP:BQ,2,0)),CS!$B$12))</f>
        <v/>
      </c>
      <c r="J48" s="78"/>
      <c r="K48" s="78"/>
      <c r="L48" s="78"/>
      <c r="M48" s="79"/>
      <c r="N48" s="79"/>
      <c r="O48" s="79"/>
      <c r="P48" s="73"/>
    </row>
    <row r="49" s="2" customFormat="1" ht="22.5" customHeight="1" spans="1:16">
      <c r="A49" s="48" t="s">
        <v>5487</v>
      </c>
      <c r="B49" s="48"/>
      <c r="C49" s="48"/>
      <c r="D49" s="48"/>
      <c r="E49" s="48"/>
      <c r="F49" s="48"/>
      <c r="G49" s="48"/>
      <c r="H49" s="48"/>
      <c r="I49" s="80"/>
      <c r="J49" s="73"/>
      <c r="K49" s="73"/>
      <c r="L49" s="73"/>
      <c r="M49" s="73"/>
      <c r="N49" s="73"/>
      <c r="O49" s="73"/>
      <c r="P49" s="73"/>
    </row>
    <row r="50" s="2" customFormat="1" ht="22.5" customHeight="1" spans="1:8">
      <c r="A50" s="29" t="s">
        <v>8</v>
      </c>
      <c r="B50" s="65" t="s">
        <v>9</v>
      </c>
      <c r="C50" s="66"/>
      <c r="D50" s="29" t="s">
        <v>5488</v>
      </c>
      <c r="E50" s="29" t="s">
        <v>5489</v>
      </c>
      <c r="F50" s="29" t="s">
        <v>5490</v>
      </c>
      <c r="G50" s="21" t="s">
        <v>5491</v>
      </c>
      <c r="H50" s="22"/>
    </row>
    <row r="51" s="2" customFormat="1" ht="22.5" customHeight="1" spans="1:8">
      <c r="A51" s="67"/>
      <c r="B51" s="67"/>
      <c r="C51" s="67"/>
      <c r="D51" s="29"/>
      <c r="E51" s="29"/>
      <c r="F51" s="68"/>
      <c r="G51" s="31" t="str">
        <f>IF(OR(E51&gt;0,F51&gt;0),E51*F51,"")</f>
        <v/>
      </c>
      <c r="H51" s="32"/>
    </row>
    <row r="52" s="2" customFormat="1" ht="22.5" customHeight="1" spans="1:8">
      <c r="A52" s="67"/>
      <c r="B52" s="67"/>
      <c r="C52" s="67"/>
      <c r="D52" s="29"/>
      <c r="E52" s="29"/>
      <c r="F52" s="68"/>
      <c r="G52" s="31" t="str">
        <f t="shared" ref="G52:G59" si="0">IF(OR(E52="",F52=""),"",E52*F52)</f>
        <v/>
      </c>
      <c r="H52" s="32"/>
    </row>
    <row r="53" s="2" customFormat="1" ht="22.5" customHeight="1" spans="1:8">
      <c r="A53" s="67"/>
      <c r="B53" s="67"/>
      <c r="C53" s="67"/>
      <c r="D53" s="29"/>
      <c r="E53" s="29"/>
      <c r="F53" s="68"/>
      <c r="G53" s="31" t="str">
        <f t="shared" si="0"/>
        <v/>
      </c>
      <c r="H53" s="32"/>
    </row>
    <row r="54" s="2" customFormat="1" ht="22.5" customHeight="1" spans="1:8">
      <c r="A54" s="67"/>
      <c r="B54" s="67"/>
      <c r="C54" s="67"/>
      <c r="D54" s="29"/>
      <c r="E54" s="29"/>
      <c r="F54" s="68"/>
      <c r="G54" s="31" t="str">
        <f t="shared" si="0"/>
        <v/>
      </c>
      <c r="H54" s="32"/>
    </row>
    <row r="55" s="2" customFormat="1" ht="22.5" customHeight="1" spans="1:8">
      <c r="A55" s="67"/>
      <c r="B55" s="67"/>
      <c r="C55" s="67"/>
      <c r="D55" s="29"/>
      <c r="E55" s="29"/>
      <c r="F55" s="68"/>
      <c r="G55" s="31" t="str">
        <f t="shared" si="0"/>
        <v/>
      </c>
      <c r="H55" s="32"/>
    </row>
    <row r="56" s="2" customFormat="1" ht="22.5" customHeight="1" spans="1:8">
      <c r="A56" s="67"/>
      <c r="B56" s="67"/>
      <c r="C56" s="67"/>
      <c r="D56" s="29"/>
      <c r="E56" s="29"/>
      <c r="F56" s="68"/>
      <c r="G56" s="31" t="str">
        <f t="shared" si="0"/>
        <v/>
      </c>
      <c r="H56" s="32"/>
    </row>
    <row r="57" s="2" customFormat="1" ht="22.5" customHeight="1" spans="1:8">
      <c r="A57" s="67"/>
      <c r="B57" s="67"/>
      <c r="C57" s="67"/>
      <c r="D57" s="29"/>
      <c r="E57" s="29"/>
      <c r="F57" s="68"/>
      <c r="G57" s="31" t="str">
        <f t="shared" si="0"/>
        <v/>
      </c>
      <c r="H57" s="32"/>
    </row>
    <row r="58" s="2" customFormat="1" ht="22.5" customHeight="1" spans="1:8">
      <c r="A58" s="67"/>
      <c r="B58" s="67"/>
      <c r="C58" s="67"/>
      <c r="D58" s="29"/>
      <c r="E58" s="29"/>
      <c r="F58" s="68"/>
      <c r="G58" s="31" t="str">
        <f t="shared" si="0"/>
        <v/>
      </c>
      <c r="H58" s="32"/>
    </row>
    <row r="59" s="2" customFormat="1" ht="22.5" customHeight="1" spans="1:8">
      <c r="A59" s="67"/>
      <c r="B59" s="67"/>
      <c r="C59" s="67"/>
      <c r="D59" s="29"/>
      <c r="E59" s="29"/>
      <c r="F59" s="68"/>
      <c r="G59" s="31" t="str">
        <f t="shared" si="0"/>
        <v/>
      </c>
      <c r="H59" s="32"/>
    </row>
    <row r="60" s="2" customFormat="1" ht="22.5" customHeight="1" spans="1:8">
      <c r="A60" s="48" t="s">
        <v>5492</v>
      </c>
      <c r="B60" s="48"/>
      <c r="C60" s="48"/>
      <c r="D60" s="48"/>
      <c r="E60" s="48"/>
      <c r="F60" s="48"/>
      <c r="G60" s="48"/>
      <c r="H60" s="48"/>
    </row>
    <row r="61" s="2" customFormat="1" ht="22.5" customHeight="1" spans="1:8">
      <c r="A61" s="67" t="s">
        <v>5493</v>
      </c>
      <c r="B61" s="67"/>
      <c r="C61" s="67"/>
      <c r="D61" s="67" t="s">
        <v>5494</v>
      </c>
      <c r="E61" s="67"/>
      <c r="F61" s="67"/>
      <c r="G61" s="67"/>
      <c r="H61" s="67"/>
    </row>
    <row r="62" s="2" customFormat="1" ht="22.5" customHeight="1" spans="1:8">
      <c r="A62" s="69" t="s">
        <v>5495</v>
      </c>
      <c r="B62" s="69"/>
      <c r="C62" s="69"/>
      <c r="D62" s="67"/>
      <c r="E62" s="67"/>
      <c r="F62" s="67"/>
      <c r="G62" s="67"/>
      <c r="H62" s="67"/>
    </row>
    <row r="63" s="2" customFormat="1" ht="22.5" customHeight="1" spans="1:8">
      <c r="A63" s="69" t="s">
        <v>5496</v>
      </c>
      <c r="B63" s="69"/>
      <c r="C63" s="69"/>
      <c r="D63" s="67"/>
      <c r="E63" s="67"/>
      <c r="F63" s="67"/>
      <c r="G63" s="67"/>
      <c r="H63" s="67"/>
    </row>
    <row r="64" s="2" customFormat="1" ht="22.5" customHeight="1" spans="1:8">
      <c r="A64" s="69" t="s">
        <v>5497</v>
      </c>
      <c r="B64" s="69"/>
      <c r="C64" s="69"/>
      <c r="D64" s="67"/>
      <c r="E64" s="67"/>
      <c r="F64" s="67"/>
      <c r="G64" s="67"/>
      <c r="H64" s="67"/>
    </row>
    <row r="65" s="2" customFormat="1" ht="22.5" customHeight="1" spans="1:8">
      <c r="A65" s="69" t="s">
        <v>5496</v>
      </c>
      <c r="B65" s="69"/>
      <c r="C65" s="69"/>
      <c r="D65" s="67"/>
      <c r="E65" s="67"/>
      <c r="F65" s="67"/>
      <c r="G65" s="67"/>
      <c r="H65" s="67"/>
    </row>
    <row r="66" s="2" customFormat="1" ht="22.5" customHeight="1" spans="1:8">
      <c r="A66" s="82" t="s">
        <v>5498</v>
      </c>
      <c r="B66" s="83"/>
      <c r="C66" s="83"/>
      <c r="D66" s="83"/>
      <c r="E66" s="83"/>
      <c r="F66" s="83"/>
      <c r="G66" s="83"/>
      <c r="H66" s="84"/>
    </row>
    <row r="67" s="2" customFormat="1" ht="35.25" customHeight="1" spans="1:8">
      <c r="A67" s="69" t="s">
        <v>5499</v>
      </c>
      <c r="B67" s="69" t="s">
        <v>5500</v>
      </c>
      <c r="C67" s="69" t="s">
        <v>5501</v>
      </c>
      <c r="D67" s="85" t="s">
        <v>5502</v>
      </c>
      <c r="E67" s="86"/>
      <c r="F67" s="69" t="s">
        <v>5503</v>
      </c>
      <c r="G67" s="85" t="s">
        <v>5504</v>
      </c>
      <c r="H67" s="86"/>
    </row>
    <row r="68" s="2" customFormat="1" ht="31.5" customHeight="1" spans="1:8">
      <c r="A68" s="69" t="s">
        <v>5495</v>
      </c>
      <c r="B68" s="69" t="s">
        <v>5505</v>
      </c>
      <c r="C68" s="69" t="s">
        <v>5506</v>
      </c>
      <c r="D68" s="85"/>
      <c r="E68" s="86"/>
      <c r="F68" s="69"/>
      <c r="G68" s="85"/>
      <c r="H68" s="86"/>
    </row>
    <row r="69" s="2" customFormat="1" ht="31.5" customHeight="1" spans="1:8">
      <c r="A69" s="69"/>
      <c r="B69" s="69"/>
      <c r="C69" s="69"/>
      <c r="D69" s="85" t="s">
        <v>5507</v>
      </c>
      <c r="E69" s="86"/>
      <c r="F69" s="69"/>
      <c r="G69" s="85"/>
      <c r="H69" s="86"/>
    </row>
    <row r="70" s="2" customFormat="1" ht="31.5" customHeight="1" spans="1:8">
      <c r="A70" s="69"/>
      <c r="B70" s="69"/>
      <c r="C70" s="69" t="s">
        <v>5508</v>
      </c>
      <c r="D70" s="85"/>
      <c r="E70" s="86"/>
      <c r="F70" s="69"/>
      <c r="G70" s="85"/>
      <c r="H70" s="86"/>
    </row>
    <row r="71" s="2" customFormat="1" ht="31.5" customHeight="1" spans="1:8">
      <c r="A71" s="69"/>
      <c r="B71" s="69"/>
      <c r="C71" s="69"/>
      <c r="D71" s="85" t="s">
        <v>5507</v>
      </c>
      <c r="E71" s="86"/>
      <c r="F71" s="69"/>
      <c r="G71" s="85"/>
      <c r="H71" s="86"/>
    </row>
    <row r="72" s="2" customFormat="1" ht="31.5" customHeight="1" spans="1:8">
      <c r="A72" s="69"/>
      <c r="B72" s="69"/>
      <c r="C72" s="69" t="s">
        <v>5509</v>
      </c>
      <c r="D72" s="85"/>
      <c r="E72" s="86"/>
      <c r="F72" s="69"/>
      <c r="G72" s="85"/>
      <c r="H72" s="86"/>
    </row>
    <row r="73" s="2" customFormat="1" ht="31.5" customHeight="1" spans="1:8">
      <c r="A73" s="69"/>
      <c r="B73" s="69"/>
      <c r="C73" s="69"/>
      <c r="D73" s="85" t="s">
        <v>5507</v>
      </c>
      <c r="E73" s="86"/>
      <c r="F73" s="69"/>
      <c r="G73" s="85"/>
      <c r="H73" s="86"/>
    </row>
    <row r="74" s="2" customFormat="1" ht="31.5" customHeight="1" spans="1:8">
      <c r="A74" s="69"/>
      <c r="B74" s="69" t="s">
        <v>5510</v>
      </c>
      <c r="C74" s="69" t="s">
        <v>5511</v>
      </c>
      <c r="D74" s="85"/>
      <c r="E74" s="86"/>
      <c r="F74" s="69"/>
      <c r="G74" s="85"/>
      <c r="H74" s="86"/>
    </row>
    <row r="75" s="2" customFormat="1" ht="31.5" customHeight="1" spans="1:8">
      <c r="A75" s="69"/>
      <c r="B75" s="69"/>
      <c r="C75" s="69"/>
      <c r="D75" s="85" t="s">
        <v>5507</v>
      </c>
      <c r="E75" s="86"/>
      <c r="F75" s="69"/>
      <c r="G75" s="85"/>
      <c r="H75" s="86"/>
    </row>
    <row r="76" s="2" customFormat="1" ht="31.5" customHeight="1" spans="1:8">
      <c r="A76" s="69"/>
      <c r="B76" s="69"/>
      <c r="C76" s="69" t="s">
        <v>5512</v>
      </c>
      <c r="D76" s="85"/>
      <c r="E76" s="86"/>
      <c r="F76" s="69"/>
      <c r="G76" s="85"/>
      <c r="H76" s="86"/>
    </row>
    <row r="77" s="2" customFormat="1" ht="31.5" customHeight="1" spans="1:8">
      <c r="A77" s="69"/>
      <c r="B77" s="69"/>
      <c r="C77" s="69"/>
      <c r="D77" s="85" t="s">
        <v>5496</v>
      </c>
      <c r="E77" s="86"/>
      <c r="F77" s="69"/>
      <c r="G77" s="85"/>
      <c r="H77" s="86"/>
    </row>
    <row r="78" s="2" customFormat="1" ht="31.5" customHeight="1" spans="1:8">
      <c r="A78" s="69"/>
      <c r="B78" s="69"/>
      <c r="C78" s="69" t="s">
        <v>5513</v>
      </c>
      <c r="D78" s="85"/>
      <c r="E78" s="86"/>
      <c r="F78" s="69"/>
      <c r="G78" s="85"/>
      <c r="H78" s="86"/>
    </row>
    <row r="79" s="2" customFormat="1" ht="31.5" customHeight="1" spans="1:8">
      <c r="A79" s="69"/>
      <c r="B79" s="69"/>
      <c r="C79" s="69"/>
      <c r="D79" s="85" t="s">
        <v>5507</v>
      </c>
      <c r="E79" s="86"/>
      <c r="F79" s="69"/>
      <c r="G79" s="85"/>
      <c r="H79" s="86"/>
    </row>
    <row r="80" s="2" customFormat="1" ht="31.5" customHeight="1" spans="1:8">
      <c r="A80" s="69"/>
      <c r="B80" s="69" t="s">
        <v>5514</v>
      </c>
      <c r="C80" s="69" t="s">
        <v>5515</v>
      </c>
      <c r="D80" s="85"/>
      <c r="E80" s="86"/>
      <c r="F80" s="69"/>
      <c r="G80" s="85"/>
      <c r="H80" s="86"/>
    </row>
    <row r="81" s="2" customFormat="1" ht="31.5" customHeight="1" spans="1:8">
      <c r="A81" s="69"/>
      <c r="B81" s="69"/>
      <c r="C81" s="69"/>
      <c r="D81" s="85" t="s">
        <v>5507</v>
      </c>
      <c r="E81" s="86"/>
      <c r="F81" s="69"/>
      <c r="G81" s="85"/>
      <c r="H81" s="86"/>
    </row>
    <row r="82" s="2" customFormat="1" ht="31.5" customHeight="1" spans="1:8">
      <c r="A82" s="69"/>
      <c r="B82" s="69"/>
      <c r="C82" s="69" t="s">
        <v>5516</v>
      </c>
      <c r="D82" s="85"/>
      <c r="E82" s="86"/>
      <c r="F82" s="69"/>
      <c r="G82" s="85"/>
      <c r="H82" s="86"/>
    </row>
    <row r="83" s="2" customFormat="1" ht="31.5" customHeight="1" spans="1:8">
      <c r="A83" s="69"/>
      <c r="B83" s="69"/>
      <c r="C83" s="69"/>
      <c r="D83" s="85" t="s">
        <v>5496</v>
      </c>
      <c r="E83" s="86"/>
      <c r="F83" s="69"/>
      <c r="G83" s="85"/>
      <c r="H83" s="86"/>
    </row>
    <row r="84" s="2" customFormat="1" ht="31.5" customHeight="1" spans="1:8">
      <c r="A84" s="69"/>
      <c r="B84" s="69"/>
      <c r="C84" s="69" t="s">
        <v>5517</v>
      </c>
      <c r="D84" s="85"/>
      <c r="E84" s="86"/>
      <c r="F84" s="69"/>
      <c r="G84" s="85"/>
      <c r="H84" s="86"/>
    </row>
    <row r="85" s="2" customFormat="1" ht="31.5" customHeight="1" spans="1:8">
      <c r="A85" s="69"/>
      <c r="B85" s="69"/>
      <c r="C85" s="69"/>
      <c r="D85" s="85" t="s">
        <v>5507</v>
      </c>
      <c r="E85" s="86"/>
      <c r="F85" s="69"/>
      <c r="G85" s="85"/>
      <c r="H85" s="86"/>
    </row>
    <row r="86" s="2" customFormat="1" ht="48.75" customHeight="1" spans="1:8">
      <c r="A86" s="69"/>
      <c r="B86" s="69" t="s">
        <v>5518</v>
      </c>
      <c r="C86" s="69" t="s">
        <v>5519</v>
      </c>
      <c r="D86" s="85"/>
      <c r="E86" s="86"/>
      <c r="F86" s="69"/>
      <c r="G86" s="85"/>
      <c r="H86" s="86"/>
    </row>
    <row r="87" s="2" customFormat="1" ht="31.5" customHeight="1" spans="1:8">
      <c r="A87" s="69" t="s">
        <v>5520</v>
      </c>
      <c r="B87" s="69" t="s">
        <v>5521</v>
      </c>
      <c r="C87" s="69"/>
      <c r="D87" s="85"/>
      <c r="E87" s="86"/>
      <c r="F87" s="69"/>
      <c r="G87" s="85"/>
      <c r="H87" s="86"/>
    </row>
    <row r="88" s="2" customFormat="1" ht="22.5" customHeight="1" spans="1:8">
      <c r="A88" s="87" t="s">
        <v>5522</v>
      </c>
      <c r="B88" s="87"/>
      <c r="C88" s="87"/>
      <c r="D88" s="87"/>
      <c r="E88" s="87"/>
      <c r="F88" s="87"/>
      <c r="G88" s="87"/>
      <c r="H88" s="87"/>
    </row>
    <row r="89" s="2" customFormat="1" ht="22.5" customHeight="1" spans="1:8">
      <c r="A89" s="69" t="s">
        <v>5499</v>
      </c>
      <c r="B89" s="69" t="s">
        <v>5500</v>
      </c>
      <c r="C89" s="69" t="s">
        <v>5501</v>
      </c>
      <c r="D89" s="69" t="s">
        <v>5502</v>
      </c>
      <c r="E89" s="69" t="s">
        <v>5503</v>
      </c>
      <c r="F89" s="69"/>
      <c r="G89" s="69"/>
      <c r="H89" s="69" t="s">
        <v>5504</v>
      </c>
    </row>
    <row r="90" s="2" customFormat="1" ht="37.5" customHeight="1" spans="1:8">
      <c r="A90" s="69"/>
      <c r="B90" s="69"/>
      <c r="C90" s="69"/>
      <c r="D90" s="69"/>
      <c r="E90" s="69" t="s">
        <v>5523</v>
      </c>
      <c r="F90" s="69" t="s">
        <v>5524</v>
      </c>
      <c r="G90" s="69" t="s">
        <v>5525</v>
      </c>
      <c r="H90" s="69"/>
    </row>
    <row r="91" s="2" customFormat="1" ht="31.5" customHeight="1" spans="1:8">
      <c r="A91" s="69" t="s">
        <v>5497</v>
      </c>
      <c r="B91" s="69" t="s">
        <v>5505</v>
      </c>
      <c r="C91" s="69" t="s">
        <v>5506</v>
      </c>
      <c r="D91" s="69" t="s">
        <v>5526</v>
      </c>
      <c r="E91" s="69"/>
      <c r="F91" s="69" t="s">
        <v>5794</v>
      </c>
      <c r="G91" s="69" t="s">
        <v>5795</v>
      </c>
      <c r="H91" s="69" t="s">
        <v>5529</v>
      </c>
    </row>
    <row r="92" s="2" customFormat="1" ht="31.5" customHeight="1" spans="1:8">
      <c r="A92" s="69"/>
      <c r="B92" s="69"/>
      <c r="C92" s="69"/>
      <c r="D92" s="69" t="s">
        <v>5507</v>
      </c>
      <c r="E92" s="69"/>
      <c r="F92" s="69"/>
      <c r="G92" s="69"/>
      <c r="H92" s="69"/>
    </row>
    <row r="93" s="2" customFormat="1" ht="31.5" customHeight="1" spans="1:8">
      <c r="A93" s="69"/>
      <c r="B93" s="69"/>
      <c r="C93" s="69" t="s">
        <v>5508</v>
      </c>
      <c r="D93" s="69"/>
      <c r="E93" s="69"/>
      <c r="F93" s="69"/>
      <c r="G93" s="69"/>
      <c r="H93" s="69"/>
    </row>
    <row r="94" s="2" customFormat="1" ht="31.5" customHeight="1" spans="1:8">
      <c r="A94" s="69"/>
      <c r="B94" s="69"/>
      <c r="C94" s="69"/>
      <c r="D94" s="69" t="s">
        <v>5507</v>
      </c>
      <c r="E94" s="69"/>
      <c r="F94" s="69"/>
      <c r="G94" s="69"/>
      <c r="H94" s="69"/>
    </row>
    <row r="95" s="2" customFormat="1" ht="31.5" customHeight="1" spans="1:8">
      <c r="A95" s="69"/>
      <c r="B95" s="69"/>
      <c r="C95" s="69" t="s">
        <v>5509</v>
      </c>
      <c r="D95" s="69"/>
      <c r="E95" s="69"/>
      <c r="F95" s="69"/>
      <c r="G95" s="69"/>
      <c r="H95" s="69"/>
    </row>
    <row r="96" s="2" customFormat="1" ht="31.5" customHeight="1" spans="1:8">
      <c r="A96" s="69"/>
      <c r="B96" s="69"/>
      <c r="C96" s="69"/>
      <c r="D96" s="69" t="s">
        <v>5507</v>
      </c>
      <c r="E96" s="69"/>
      <c r="F96" s="69"/>
      <c r="G96" s="69"/>
      <c r="H96" s="69"/>
    </row>
    <row r="97" s="2" customFormat="1" ht="31.5" customHeight="1" spans="1:8">
      <c r="A97" s="69"/>
      <c r="B97" s="69" t="s">
        <v>5510</v>
      </c>
      <c r="C97" s="69" t="s">
        <v>5511</v>
      </c>
      <c r="D97" s="69" t="s">
        <v>5796</v>
      </c>
      <c r="E97" s="69"/>
      <c r="F97" s="69" t="s">
        <v>5564</v>
      </c>
      <c r="G97" s="69" t="s">
        <v>5565</v>
      </c>
      <c r="H97" s="69" t="s">
        <v>5529</v>
      </c>
    </row>
    <row r="98" s="2" customFormat="1" ht="31.5" customHeight="1" spans="1:8">
      <c r="A98" s="69"/>
      <c r="B98" s="69"/>
      <c r="C98" s="69"/>
      <c r="D98" s="69" t="s">
        <v>5797</v>
      </c>
      <c r="E98" s="69"/>
      <c r="F98" s="69" t="s">
        <v>5798</v>
      </c>
      <c r="G98" s="69" t="s">
        <v>5799</v>
      </c>
      <c r="H98" s="69" t="s">
        <v>5529</v>
      </c>
    </row>
    <row r="99" s="2" customFormat="1" ht="31.5" customHeight="1" spans="1:8">
      <c r="A99" s="69"/>
      <c r="B99" s="69"/>
      <c r="C99" s="69" t="s">
        <v>5512</v>
      </c>
      <c r="D99" s="69" t="s">
        <v>5800</v>
      </c>
      <c r="E99" s="69"/>
      <c r="F99" s="92">
        <v>0.98</v>
      </c>
      <c r="G99" s="69" t="s">
        <v>5717</v>
      </c>
      <c r="H99" s="69" t="s">
        <v>5543</v>
      </c>
    </row>
    <row r="100" ht="31.5" customHeight="1" spans="1:8">
      <c r="A100" s="69"/>
      <c r="B100" s="69"/>
      <c r="C100" s="69"/>
      <c r="D100" s="69" t="s">
        <v>5801</v>
      </c>
      <c r="E100" s="69"/>
      <c r="F100" s="92">
        <v>1</v>
      </c>
      <c r="G100" s="96" t="s">
        <v>5569</v>
      </c>
      <c r="H100" s="69" t="s">
        <v>5543</v>
      </c>
    </row>
    <row r="101" ht="31.5" customHeight="1" spans="1:8">
      <c r="A101" s="69"/>
      <c r="B101" s="69"/>
      <c r="C101" s="69" t="s">
        <v>5513</v>
      </c>
      <c r="D101" s="69" t="s">
        <v>5545</v>
      </c>
      <c r="E101" s="69"/>
      <c r="F101" s="69" t="s">
        <v>5546</v>
      </c>
      <c r="G101" s="69" t="s">
        <v>5546</v>
      </c>
      <c r="H101" s="69" t="s">
        <v>5529</v>
      </c>
    </row>
    <row r="102" ht="31.5" customHeight="1" spans="1:8">
      <c r="A102" s="69"/>
      <c r="B102" s="69"/>
      <c r="C102" s="69"/>
      <c r="D102" s="69" t="s">
        <v>5496</v>
      </c>
      <c r="E102" s="69"/>
      <c r="F102" s="69"/>
      <c r="G102" s="69"/>
      <c r="H102" s="69"/>
    </row>
    <row r="103" ht="37.5" customHeight="1" spans="1:8">
      <c r="A103" s="69"/>
      <c r="B103" s="69" t="s">
        <v>5514</v>
      </c>
      <c r="C103" s="69" t="s">
        <v>5515</v>
      </c>
      <c r="D103" s="69"/>
      <c r="E103" s="69"/>
      <c r="F103" s="69"/>
      <c r="G103" s="69"/>
      <c r="H103" s="69"/>
    </row>
    <row r="104" ht="37.5" customHeight="1" spans="1:8">
      <c r="A104" s="69"/>
      <c r="B104" s="69"/>
      <c r="C104" s="69" t="s">
        <v>5516</v>
      </c>
      <c r="D104" s="69" t="s">
        <v>5802</v>
      </c>
      <c r="E104" s="69"/>
      <c r="F104" s="69" t="s">
        <v>5803</v>
      </c>
      <c r="G104" s="69" t="s">
        <v>5803</v>
      </c>
      <c r="H104" s="69" t="s">
        <v>5529</v>
      </c>
    </row>
    <row r="105" ht="37.5" customHeight="1" spans="1:8">
      <c r="A105" s="69"/>
      <c r="B105" s="69"/>
      <c r="C105" s="69" t="s">
        <v>5517</v>
      </c>
      <c r="D105" s="69"/>
      <c r="E105" s="69"/>
      <c r="F105" s="69"/>
      <c r="G105" s="69"/>
      <c r="H105" s="69"/>
    </row>
    <row r="106" ht="52.5" customHeight="1" spans="1:8">
      <c r="A106" s="69"/>
      <c r="B106" s="69" t="s">
        <v>5518</v>
      </c>
      <c r="C106" s="69" t="s">
        <v>5519</v>
      </c>
      <c r="D106" s="69" t="s">
        <v>5804</v>
      </c>
      <c r="E106" s="92"/>
      <c r="F106" s="92">
        <v>0.95</v>
      </c>
      <c r="G106" s="99" t="s">
        <v>5805</v>
      </c>
      <c r="H106" s="69" t="s">
        <v>5529</v>
      </c>
    </row>
    <row r="107" ht="31.5" customHeight="1" spans="1:8">
      <c r="A107" s="69" t="s">
        <v>5520</v>
      </c>
      <c r="B107" s="69" t="s">
        <v>5553</v>
      </c>
      <c r="C107" s="69"/>
      <c r="D107" s="69"/>
      <c r="E107" s="69"/>
      <c r="F107" s="69"/>
      <c r="G107" s="69"/>
      <c r="H107" s="69"/>
    </row>
  </sheetData>
  <mergeCells count="226">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E39:H39"/>
    <mergeCell ref="I39:L39"/>
    <mergeCell ref="B40:C40"/>
    <mergeCell ref="E40:H40"/>
    <mergeCell ref="I40:L40"/>
    <mergeCell ref="B41:C41"/>
    <mergeCell ref="E41:H41"/>
    <mergeCell ref="I41:L41"/>
    <mergeCell ref="B42:C42"/>
    <mergeCell ref="E42:H42"/>
    <mergeCell ref="I42:L42"/>
    <mergeCell ref="B43:C43"/>
    <mergeCell ref="E43:H43"/>
    <mergeCell ref="I43:L43"/>
    <mergeCell ref="B44:C44"/>
    <mergeCell ref="E44:H44"/>
    <mergeCell ref="I44:L44"/>
    <mergeCell ref="B45:C45"/>
    <mergeCell ref="E45:H45"/>
    <mergeCell ref="I45:L45"/>
    <mergeCell ref="B46:C46"/>
    <mergeCell ref="E46:H46"/>
    <mergeCell ref="I46:L46"/>
    <mergeCell ref="B47:C47"/>
    <mergeCell ref="E47:H47"/>
    <mergeCell ref="I47:L47"/>
    <mergeCell ref="B48:C48"/>
    <mergeCell ref="E48:H48"/>
    <mergeCell ref="I48:L48"/>
    <mergeCell ref="A49:H49"/>
    <mergeCell ref="I49:L49"/>
    <mergeCell ref="B50:C50"/>
    <mergeCell ref="G50:H50"/>
    <mergeCell ref="B51:C51"/>
    <mergeCell ref="G51:H51"/>
    <mergeCell ref="B52:C52"/>
    <mergeCell ref="G52:H52"/>
    <mergeCell ref="B53:C53"/>
    <mergeCell ref="G53:H53"/>
    <mergeCell ref="B54:C54"/>
    <mergeCell ref="G54:H54"/>
    <mergeCell ref="B55:C55"/>
    <mergeCell ref="G55:H55"/>
    <mergeCell ref="B56:C56"/>
    <mergeCell ref="G56:H56"/>
    <mergeCell ref="B57:C57"/>
    <mergeCell ref="G57:H57"/>
    <mergeCell ref="B58:C58"/>
    <mergeCell ref="G58:H58"/>
    <mergeCell ref="B59:C59"/>
    <mergeCell ref="G59:H59"/>
    <mergeCell ref="A60:H60"/>
    <mergeCell ref="A61:C61"/>
    <mergeCell ref="D61:H61"/>
    <mergeCell ref="A62:C62"/>
    <mergeCell ref="D62:H62"/>
    <mergeCell ref="A63:C63"/>
    <mergeCell ref="D63:H63"/>
    <mergeCell ref="A64:C64"/>
    <mergeCell ref="D64:H64"/>
    <mergeCell ref="A65:C65"/>
    <mergeCell ref="D65:H65"/>
    <mergeCell ref="A66:H66"/>
    <mergeCell ref="D67:E67"/>
    <mergeCell ref="G67:H67"/>
    <mergeCell ref="D68:E68"/>
    <mergeCell ref="G68:H68"/>
    <mergeCell ref="D69:E69"/>
    <mergeCell ref="G69:H69"/>
    <mergeCell ref="D70:E70"/>
    <mergeCell ref="G70:H70"/>
    <mergeCell ref="D71:E71"/>
    <mergeCell ref="G71:H71"/>
    <mergeCell ref="D72:E72"/>
    <mergeCell ref="G72:H72"/>
    <mergeCell ref="D73:E73"/>
    <mergeCell ref="G73:H73"/>
    <mergeCell ref="D74:E74"/>
    <mergeCell ref="G74:H74"/>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D87:E87"/>
    <mergeCell ref="G87:H87"/>
    <mergeCell ref="A88:H88"/>
    <mergeCell ref="E89:G89"/>
    <mergeCell ref="A68:A86"/>
    <mergeCell ref="A89:A90"/>
    <mergeCell ref="A91:A106"/>
    <mergeCell ref="B68:B73"/>
    <mergeCell ref="B74:B79"/>
    <mergeCell ref="B80:B85"/>
    <mergeCell ref="B89:B90"/>
    <mergeCell ref="B91:B96"/>
    <mergeCell ref="B97:B102"/>
    <mergeCell ref="B103:B105"/>
    <mergeCell ref="C68:C69"/>
    <mergeCell ref="C70:C71"/>
    <mergeCell ref="C72:C73"/>
    <mergeCell ref="C74:C75"/>
    <mergeCell ref="C76:C77"/>
    <mergeCell ref="C78:C79"/>
    <mergeCell ref="C80:C81"/>
    <mergeCell ref="C82:C83"/>
    <mergeCell ref="C84:C85"/>
    <mergeCell ref="C89:C90"/>
    <mergeCell ref="C91:C92"/>
    <mergeCell ref="C93:C94"/>
    <mergeCell ref="C95:C96"/>
    <mergeCell ref="C97:C98"/>
    <mergeCell ref="C99:C100"/>
    <mergeCell ref="C101:C102"/>
    <mergeCell ref="D89:D90"/>
    <mergeCell ref="H2:H8"/>
    <mergeCell ref="H89:H90"/>
    <mergeCell ref="A23:B26"/>
    <mergeCell ref="A27:B36"/>
    <mergeCell ref="M39:O48"/>
    <mergeCell ref="K14:O16"/>
  </mergeCells>
  <conditionalFormatting sqref="C17:D17">
    <cfRule type="expression" dxfId="0" priority="7">
      <formula>OR($C$17=CS!$E$3,$C$17=CS!$E$4)</formula>
    </cfRule>
  </conditionalFormatting>
  <conditionalFormatting sqref="G17:H17">
    <cfRule type="expression" dxfId="0" priority="6">
      <formula>OR(AND($G$17&lt;&gt;"是",SUM(COUNTIF($A$39:$A$48,"309*"),COUNTIF($A$39:$A$48,"310*"))&gt;0),AND($G$17="是",SUM(COUNTIF($A$39:$A$48,"309*"),COUNTIF($A$39:$A$48,"310*"))=0))</formula>
    </cfRule>
  </conditionalFormatting>
  <conditionalFormatting sqref="K18:O18">
    <cfRule type="expression" dxfId="1" priority="18">
      <formula>$AB$18=TRUE</formula>
    </cfRule>
  </conditionalFormatting>
  <conditionalFormatting sqref="C22:D22">
    <cfRule type="expression" dxfId="0" priority="5">
      <formula>$C$22&lt;$G$22</formula>
    </cfRule>
  </conditionalFormatting>
  <conditionalFormatting sqref="D38">
    <cfRule type="expression" dxfId="0" priority="153">
      <formula>AND($G$28&gt;0,SUM($D$39:$D$48)&gt;0,$G$28&lt;&gt;SUM($D$39:$D$48))</formula>
    </cfRule>
  </conditionalFormatting>
  <conditionalFormatting sqref="A39:A48">
    <cfRule type="expression" dxfId="0" priority="10">
      <formula>OR(AND(COUNTIF($C$18,"发改立项")&lt;1,LEFT(A39,3)="309"),AND(COUNTIF($C$18,"发改立项")&gt;0,LEFT(A39,3)="310"))</formula>
    </cfRule>
    <cfRule type="expression" dxfId="0" priority="11">
      <formula>COUNTIF(CS!$K$2:$K$100,A39)=1</formula>
    </cfRule>
  </conditionalFormatting>
  <conditionalFormatting sqref="D39:D48">
    <cfRule type="expression" dxfId="2" priority="8">
      <formula>AND(A39=CS!$L$39,D39&gt;SUM(SUM($G$29,$G$34)*0.02,$G$35:$G$36))</formula>
    </cfRule>
  </conditionalFormatting>
  <conditionalFormatting sqref="B39:C48">
    <cfRule type="expression" dxfId="0" priority="3">
      <formula>COUNTIF(CS!$B$12:$B$14,I39)&gt;0</formula>
    </cfRule>
  </conditionalFormatting>
  <conditionalFormatting sqref="I39:L48">
    <cfRule type="expression" dxfId="3" priority="1">
      <formula>COUNTIF(CS!$B$12:$B$14,I39)&gt;0</formula>
    </cfRule>
  </conditionalFormatting>
  <dataValidations count="15">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errorStyle="warning">
      <formula1>2000</formula1>
      <formula2>3000</formula2>
    </dataValidation>
    <dataValidation type="whole" operator="between" allowBlank="1" showInputMessage="1" showErrorMessage="1" sqref="F19 H19">
      <formula1>2000</formula1>
      <formula2>3000</formula2>
    </dataValidation>
    <dataValidation type="list" allowBlank="1" showInputMessage="1" showErrorMessage="1" sqref="A39:A48">
      <formula1>CS!$L$2:$L$100</formula1>
    </dataValidation>
    <dataValidation type="list" allowBlank="1" showInputMessage="1" showErrorMessage="1" sqref="A51:A59">
      <formula1>CS!$I$2:$I$4</formula1>
    </dataValidation>
    <dataValidation type="list" allowBlank="1" showInputMessage="1" showErrorMessage="1" sqref="B51:C59">
      <formula1>CS!$J$2:$J$3</formula1>
    </dataValidation>
    <dataValidation type="list" allowBlank="1" showInputMessage="1" showErrorMessage="1" sqref="B39:C48">
      <formula1>CS!$BP$2:$BP$1835</formula1>
    </dataValidation>
  </dataValidations>
  <hyperlinks>
    <hyperlink ref="I12:P12" location="项目申报汇总信息表!A1" display="转到项目申报汇总信息表"/>
    <hyperlink ref="I37" r:id="rId14" display="点击查看《政府收支分类科目》"/>
    <hyperlink ref="I37:P37" r:id="rId14" display="点击查看《政府收支分类科目》"/>
  </hyperlinks>
  <printOptions horizontalCentered="1"/>
  <pageMargins left="0.708661417322835" right="0.708661417322835" top="0.748031496062992" bottom="0.748031496062992" header="0.31496062992126" footer="0.31496062992126"/>
  <pageSetup paperSize="9" firstPageNumber="0" orientation="portrait" useFirstPageNumber="1"/>
  <headerFooter differentFirst="1">
    <oddFooter>&amp;C第 &amp;P 页，共 &amp;N-1 页</oddFooter>
  </headerFooter>
  <rowBreaks count="4" manualBreakCount="4">
    <brk id="9" max="16383" man="1"/>
    <brk id="36" max="16383" man="1"/>
    <brk id="65"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name="Group Box 1"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14338" name="Check Box 2" r:id="rId5">
              <controlPr defaultSize="0">
                <anchor moveWithCells="1">
                  <from>
                    <xdr:col>8</xdr:col>
                    <xdr:colOff>412115</xdr:colOff>
                    <xdr:row>12</xdr:row>
                    <xdr:rowOff>361315</xdr:rowOff>
                  </from>
                  <to>
                    <xdr:col>9</xdr:col>
                    <xdr:colOff>513715</xdr:colOff>
                    <xdr:row>13</xdr:row>
                    <xdr:rowOff>184785</xdr:rowOff>
                  </to>
                </anchor>
              </controlPr>
            </control>
          </mc:Choice>
        </mc:AlternateContent>
        <mc:AlternateContent xmlns:mc="http://schemas.openxmlformats.org/markup-compatibility/2006">
          <mc:Choice Requires="x14">
            <control shapeId="14339" name="Check Box 3" r:id="rId6">
              <controlPr defaultSize="0">
                <anchor moveWithCells="1">
                  <from>
                    <xdr:col>8</xdr:col>
                    <xdr:colOff>414020</xdr:colOff>
                    <xdr:row>13</xdr:row>
                    <xdr:rowOff>126365</xdr:rowOff>
                  </from>
                  <to>
                    <xdr:col>9</xdr:col>
                    <xdr:colOff>532765</xdr:colOff>
                    <xdr:row>14</xdr:row>
                    <xdr:rowOff>121285</xdr:rowOff>
                  </to>
                </anchor>
              </controlPr>
            </control>
          </mc:Choice>
        </mc:AlternateContent>
        <mc:AlternateContent xmlns:mc="http://schemas.openxmlformats.org/markup-compatibility/2006">
          <mc:Choice Requires="x14">
            <control shapeId="14340" name="Check Box 4" r:id="rId7">
              <controlPr defaultSize="0">
                <anchor moveWithCells="1">
                  <from>
                    <xdr:col>8</xdr:col>
                    <xdr:colOff>411480</xdr:colOff>
                    <xdr:row>14</xdr:row>
                    <xdr:rowOff>62865</xdr:rowOff>
                  </from>
                  <to>
                    <xdr:col>10</xdr:col>
                    <xdr:colOff>654685</xdr:colOff>
                    <xdr:row>15</xdr:row>
                    <xdr:rowOff>57785</xdr:rowOff>
                  </to>
                </anchor>
              </controlPr>
            </control>
          </mc:Choice>
        </mc:AlternateContent>
        <mc:AlternateContent xmlns:mc="http://schemas.openxmlformats.org/markup-compatibility/2006">
          <mc:Choice Requires="x14">
            <control shapeId="14341" name="Check Box 5" r:id="rId8">
              <controlPr defaultSize="0">
                <anchor moveWithCells="1">
                  <from>
                    <xdr:col>8</xdr:col>
                    <xdr:colOff>411480</xdr:colOff>
                    <xdr:row>14</xdr:row>
                    <xdr:rowOff>285115</xdr:rowOff>
                  </from>
                  <to>
                    <xdr:col>10</xdr:col>
                    <xdr:colOff>616585</xdr:colOff>
                    <xdr:row>15</xdr:row>
                    <xdr:rowOff>280035</xdr:rowOff>
                  </to>
                </anchor>
              </controlPr>
            </control>
          </mc:Choice>
        </mc:AlternateContent>
        <mc:AlternateContent xmlns:mc="http://schemas.openxmlformats.org/markup-compatibility/2006">
          <mc:Choice Requires="x14">
            <control shapeId="14342" name="Check Box 6" r:id="rId9">
              <controlPr defaultSize="0">
                <anchor moveWithCells="1">
                  <from>
                    <xdr:col>8</xdr:col>
                    <xdr:colOff>411480</xdr:colOff>
                    <xdr:row>15</xdr:row>
                    <xdr:rowOff>221615</xdr:rowOff>
                  </from>
                  <to>
                    <xdr:col>10</xdr:col>
                    <xdr:colOff>18415</xdr:colOff>
                    <xdr:row>16</xdr:row>
                    <xdr:rowOff>216535</xdr:rowOff>
                  </to>
                </anchor>
              </controlPr>
            </control>
          </mc:Choice>
        </mc:AlternateContent>
        <mc:AlternateContent xmlns:mc="http://schemas.openxmlformats.org/markup-compatibility/2006">
          <mc:Choice Requires="x14">
            <control shapeId="14343" name="Check Box 7" r:id="rId10">
              <controlPr defaultSize="0">
                <anchor moveWithCells="1">
                  <from>
                    <xdr:col>8</xdr:col>
                    <xdr:colOff>416560</xdr:colOff>
                    <xdr:row>16</xdr:row>
                    <xdr:rowOff>158115</xdr:rowOff>
                  </from>
                  <to>
                    <xdr:col>9</xdr:col>
                    <xdr:colOff>685165</xdr:colOff>
                    <xdr:row>17</xdr:row>
                    <xdr:rowOff>153035</xdr:rowOff>
                  </to>
                </anchor>
              </controlPr>
            </control>
          </mc:Choice>
        </mc:AlternateContent>
        <mc:AlternateContent xmlns:mc="http://schemas.openxmlformats.org/markup-compatibility/2006">
          <mc:Choice Requires="x14">
            <control shapeId="14344" name="Check Box 8" r:id="rId11">
              <controlPr defaultSize="0">
                <anchor moveWithCells="1">
                  <from>
                    <xdr:col>8</xdr:col>
                    <xdr:colOff>416560</xdr:colOff>
                    <xdr:row>17</xdr:row>
                    <xdr:rowOff>94615</xdr:rowOff>
                  </from>
                  <to>
                    <xdr:col>9</xdr:col>
                    <xdr:colOff>666115</xdr:colOff>
                    <xdr:row>18</xdr:row>
                    <xdr:rowOff>89535</xdr:rowOff>
                  </to>
                </anchor>
              </controlPr>
            </control>
          </mc:Choice>
        </mc:AlternateContent>
        <mc:AlternateContent xmlns:mc="http://schemas.openxmlformats.org/markup-compatibility/2006">
          <mc:Choice Requires="x14">
            <control shapeId="14348" name="Group Box 12" r:id="rId12">
              <controlPr print="0" defaultSize="0">
                <anchor moveWithCells="1">
                  <from>
                    <xdr:col>11</xdr:col>
                    <xdr:colOff>428625</xdr:colOff>
                    <xdr:row>37</xdr:row>
                    <xdr:rowOff>180975</xdr:rowOff>
                  </from>
                  <to>
                    <xdr:col>15</xdr:col>
                    <xdr:colOff>209550</xdr:colOff>
                    <xdr:row>45</xdr:row>
                    <xdr:rowOff>127000</xdr:rowOff>
                  </to>
                </anchor>
              </controlPr>
            </control>
          </mc:Choice>
        </mc:AlternateContent>
        <mc:AlternateContent xmlns:mc="http://schemas.openxmlformats.org/markup-compatibility/2006">
          <mc:Choice Requires="x14">
            <control shapeId="14349" name="Group Box 13" r:id="rId13">
              <controlPr print="0" defaultSize="0">
                <anchor moveWithCells="1">
                  <from>
                    <xdr:col>8</xdr:col>
                    <xdr:colOff>209550</xdr:colOff>
                    <xdr:row>37</xdr:row>
                    <xdr:rowOff>171450</xdr:rowOff>
                  </from>
                  <to>
                    <xdr:col>11</xdr:col>
                    <xdr:colOff>238125</xdr:colOff>
                    <xdr:row>45</xdr:row>
                    <xdr:rowOff>117475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AC112"/>
  <sheetViews>
    <sheetView showGridLines="0" topLeftCell="A8"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城乡社区支出</v>
      </c>
      <c r="E4" s="8"/>
      <c r="F4" s="8"/>
      <c r="G4" s="8"/>
      <c r="H4" s="6"/>
      <c r="I4" s="70"/>
    </row>
    <row r="5" customFormat="1" ht="64.5" customHeight="1" spans="1:9">
      <c r="A5" s="7" t="s">
        <v>5426</v>
      </c>
      <c r="B5" s="7"/>
      <c r="C5" s="7"/>
      <c r="D5" s="9" t="str">
        <f>IF(村级组织运转!D5="","",村级组织运转!D5)</f>
        <v>183001-广水市余店镇人民政府</v>
      </c>
      <c r="E5" s="9"/>
      <c r="F5" s="9"/>
      <c r="G5" s="9"/>
      <c r="H5" s="6"/>
      <c r="I5" s="70"/>
    </row>
    <row r="6" customFormat="1" ht="64.5" customHeight="1" spans="1:9">
      <c r="A6" s="7" t="s">
        <v>5427</v>
      </c>
      <c r="B6" s="7" t="s">
        <v>20</v>
      </c>
      <c r="C6" s="7"/>
      <c r="D6" s="8" t="s">
        <v>34</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8">
      <c r="A11" s="17" t="s">
        <v>5432</v>
      </c>
      <c r="B11" s="17"/>
      <c r="C11" s="18"/>
      <c r="D11" s="19"/>
      <c r="E11" s="19"/>
      <c r="G11" s="20" t="s">
        <v>5433</v>
      </c>
      <c r="H11" s="20"/>
    </row>
    <row r="12" s="2" customFormat="1" ht="22.5" customHeight="1" spans="1:29">
      <c r="A12" s="21" t="s">
        <v>5434</v>
      </c>
      <c r="B12" s="22"/>
      <c r="C12" s="21" t="str">
        <f ca="1">MID(CELL("filename",A1),FIND("]",CELL("filename",A1))+1,99)</f>
        <v>城乡社区支出</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22.5" customHeight="1" spans="1:29">
      <c r="A13" s="21" t="s">
        <v>5438</v>
      </c>
      <c r="B13" s="22"/>
      <c r="C13" s="21" t="s">
        <v>5439</v>
      </c>
      <c r="D13" s="22"/>
      <c r="E13" s="21" t="s">
        <v>5440</v>
      </c>
      <c r="F13" s="22"/>
      <c r="G13" s="25" t="s">
        <v>5439</v>
      </c>
      <c r="H13" s="26"/>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67</v>
      </c>
      <c r="D17" s="22"/>
      <c r="E17" s="27" t="s">
        <v>7</v>
      </c>
      <c r="F17" s="27"/>
      <c r="G17" s="27"/>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f>IF(村级组织运转!C19="","",村级组织运转!C19)</f>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c r="D20" s="29"/>
      <c r="E20" s="29"/>
      <c r="F20" s="29"/>
      <c r="G20" s="29"/>
      <c r="H20" s="29"/>
    </row>
    <row r="21" s="2" customFormat="1" ht="90" customHeight="1" spans="1:8">
      <c r="A21" s="21" t="s">
        <v>5457</v>
      </c>
      <c r="B21" s="22"/>
      <c r="C21" s="29" t="s">
        <v>5806</v>
      </c>
      <c r="D21" s="29"/>
      <c r="E21" s="29"/>
      <c r="F21" s="29"/>
      <c r="G21" s="29"/>
      <c r="H21" s="29"/>
    </row>
    <row r="22" s="2" customFormat="1" ht="22.5" customHeight="1" spans="1:8">
      <c r="A22" s="21" t="s">
        <v>5459</v>
      </c>
      <c r="B22" s="22"/>
      <c r="C22" s="30">
        <v>6306500</v>
      </c>
      <c r="D22" s="30"/>
      <c r="E22" s="21" t="s">
        <v>5460</v>
      </c>
      <c r="F22" s="22"/>
      <c r="G22" s="31">
        <f>G28</f>
        <v>1261300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t="str">
        <f>IF(E24&gt;0,F24/E24,"")</f>
        <v/>
      </c>
      <c r="H24" s="27"/>
    </row>
    <row r="25" s="2" customFormat="1" ht="22.5" customHeight="1" spans="1:8">
      <c r="A25" s="35"/>
      <c r="B25" s="36"/>
      <c r="C25" s="21" t="str">
        <f>IF(C19="","",C19-1&amp;"年")</f>
        <v>2024年</v>
      </c>
      <c r="D25" s="22"/>
      <c r="E25" s="37">
        <v>1261300</v>
      </c>
      <c r="F25" s="37">
        <v>1261300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1261300</v>
      </c>
      <c r="H28" s="30"/>
    </row>
    <row r="29" s="2" customFormat="1" ht="22.5" customHeight="1" spans="1:8">
      <c r="A29" s="35"/>
      <c r="B29" s="36"/>
      <c r="C29" s="42" t="s">
        <v>5471</v>
      </c>
      <c r="D29" s="43"/>
      <c r="E29" s="43"/>
      <c r="F29" s="43"/>
      <c r="G29" s="30">
        <f>SUM(G30,G33)</f>
        <v>1261300</v>
      </c>
      <c r="H29" s="30"/>
    </row>
    <row r="30" s="2" customFormat="1" ht="22.5" customHeight="1" spans="1:8">
      <c r="A30" s="35"/>
      <c r="B30" s="36"/>
      <c r="C30" s="44" t="s">
        <v>5472</v>
      </c>
      <c r="D30" s="45"/>
      <c r="E30" s="45"/>
      <c r="F30" s="45"/>
      <c r="G30" s="30">
        <f>SUM(G31:G32)</f>
        <v>1261300</v>
      </c>
      <c r="H30" s="30"/>
    </row>
    <row r="31" s="2" customFormat="1" ht="22.5" customHeight="1" spans="1:8">
      <c r="A31" s="35"/>
      <c r="B31" s="36"/>
      <c r="C31" s="44" t="s">
        <v>5473</v>
      </c>
      <c r="D31" s="45"/>
      <c r="E31" s="45"/>
      <c r="F31" s="45"/>
      <c r="G31" s="30">
        <v>1261300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57" customHeight="1" spans="1:16">
      <c r="A39" s="50" t="s">
        <v>210</v>
      </c>
      <c r="B39" s="51" t="s">
        <v>174</v>
      </c>
      <c r="C39" s="52"/>
      <c r="D39" s="53">
        <v>867500</v>
      </c>
      <c r="E39" s="64" t="s">
        <v>5807</v>
      </c>
      <c r="F39" s="64"/>
      <c r="G39" s="64"/>
      <c r="H39" s="64"/>
      <c r="I39" s="77" t="str">
        <f>IF(B39="","",IFERROR(IF(COUNTIF(CS!$BR$2:$BR$1835,B39)&gt;0,IF(ISNUMBER(MID(B39,7,1)*1)=TRUE,CS!$B$13,CS!$B$14),VLOOKUP(B39,CS!BP:BQ,2,0)),CS!$B$12))</f>
        <v>一般行政管理事务</v>
      </c>
      <c r="J39" s="78"/>
      <c r="K39" s="78"/>
      <c r="L39" s="78"/>
      <c r="M39" s="79" t="s">
        <v>5484</v>
      </c>
      <c r="N39" s="79"/>
      <c r="O39" s="79"/>
      <c r="P39" s="73"/>
    </row>
    <row r="40" s="2" customFormat="1" ht="94" customHeight="1" spans="1:16">
      <c r="A40" s="50" t="s">
        <v>215</v>
      </c>
      <c r="B40" s="51" t="s">
        <v>174</v>
      </c>
      <c r="C40" s="52"/>
      <c r="D40" s="53">
        <v>323800</v>
      </c>
      <c r="E40" s="64" t="s">
        <v>5808</v>
      </c>
      <c r="F40" s="64"/>
      <c r="G40" s="64"/>
      <c r="H40" s="64"/>
      <c r="I40" s="77" t="str">
        <f>IF(B40="","",IFERROR(IF(COUNTIF(CS!$BR$2:$BR$1835,B40)&gt;0,IF(ISNUMBER(MID(B40,7,1)*1)=TRUE,CS!$B$13,CS!$B$14),VLOOKUP(B40,CS!BP:BQ,2,0)),CS!$B$12))</f>
        <v>一般行政管理事务</v>
      </c>
      <c r="J40" s="78"/>
      <c r="K40" s="78"/>
      <c r="L40" s="78"/>
      <c r="M40" s="79"/>
      <c r="N40" s="79"/>
      <c r="O40" s="79"/>
      <c r="P40" s="73"/>
    </row>
    <row r="41" s="2" customFormat="1" ht="68" customHeight="1" spans="1:16">
      <c r="A41" s="50" t="s">
        <v>173</v>
      </c>
      <c r="B41" s="51" t="s">
        <v>174</v>
      </c>
      <c r="C41" s="52"/>
      <c r="D41" s="53">
        <v>70000</v>
      </c>
      <c r="E41" s="64" t="s">
        <v>5809</v>
      </c>
      <c r="F41" s="64"/>
      <c r="G41" s="64"/>
      <c r="H41" s="64"/>
      <c r="I41" s="77" t="str">
        <f>IF(B41="","",IFERROR(IF(COUNTIF(CS!$BR$2:$BR$1835,B41)&gt;0,IF(ISNUMBER(MID(B41,7,1)*1)=TRUE,CS!$B$13,CS!$B$14),VLOOKUP(B41,CS!BP:BQ,2,0)),CS!$B$12))</f>
        <v>一般行政管理事务</v>
      </c>
      <c r="J41" s="78"/>
      <c r="K41" s="78"/>
      <c r="L41" s="78"/>
      <c r="M41" s="79"/>
      <c r="N41" s="79"/>
      <c r="O41" s="79"/>
      <c r="P41" s="73"/>
    </row>
    <row r="42" s="2" customFormat="1" ht="30" customHeight="1" spans="1:16">
      <c r="A42" s="50"/>
      <c r="B42" s="51"/>
      <c r="C42" s="52"/>
      <c r="D42" s="53"/>
      <c r="E42" s="93"/>
      <c r="F42" s="93"/>
      <c r="G42" s="93"/>
      <c r="H42" s="93"/>
      <c r="I42" s="77" t="str">
        <f>IF(B42="","",IFERROR(IF(COUNTIF(CS!$BR$2:$BR$1835,B42)&gt;0,IF(ISNUMBER(MID(B42,7,1)*1)=TRUE,CS!$B$13,CS!$B$14),VLOOKUP(B42,CS!BP:BQ,2,0)),CS!$B$12))</f>
        <v/>
      </c>
      <c r="J42" s="78"/>
      <c r="K42" s="78"/>
      <c r="L42" s="78"/>
      <c r="M42" s="79"/>
      <c r="N42" s="79"/>
      <c r="O42" s="79"/>
      <c r="P42" s="73"/>
    </row>
    <row r="43" s="2" customFormat="1" ht="30" customHeight="1" spans="1:16">
      <c r="A43" s="50"/>
      <c r="B43" s="51"/>
      <c r="C43" s="52"/>
      <c r="D43" s="53"/>
      <c r="E43" s="93"/>
      <c r="F43" s="93"/>
      <c r="G43" s="93"/>
      <c r="H43" s="93"/>
      <c r="I43" s="77" t="str">
        <f>IF(B43="","",IFERROR(IF(COUNTIF(CS!$BR$2:$BR$1835,B43)&gt;0,IF(ISNUMBER(MID(B43,7,1)*1)=TRUE,CS!$B$13,CS!$B$14),VLOOKUP(B43,CS!BP:BQ,2,0)),CS!$B$12))</f>
        <v/>
      </c>
      <c r="J43" s="78"/>
      <c r="K43" s="78"/>
      <c r="L43" s="78"/>
      <c r="M43" s="79"/>
      <c r="N43" s="79"/>
      <c r="O43" s="79"/>
      <c r="P43" s="73"/>
    </row>
    <row r="44" s="2" customFormat="1" ht="30" customHeight="1" spans="1:16">
      <c r="A44" s="50"/>
      <c r="B44" s="51"/>
      <c r="C44" s="52"/>
      <c r="D44" s="53"/>
      <c r="E44" s="93"/>
      <c r="F44" s="93"/>
      <c r="G44" s="93"/>
      <c r="H44" s="93"/>
      <c r="I44" s="77" t="str">
        <f>IF(B44="","",IFERROR(IF(COUNTIF(CS!$BR$2:$BR$1835,B44)&gt;0,IF(ISNUMBER(MID(B44,7,1)*1)=TRUE,CS!$B$13,CS!$B$14),VLOOKUP(B44,CS!BP:BQ,2,0)),CS!$B$12))</f>
        <v/>
      </c>
      <c r="J44" s="78"/>
      <c r="K44" s="78"/>
      <c r="L44" s="78"/>
      <c r="M44" s="79"/>
      <c r="N44" s="79"/>
      <c r="O44" s="79"/>
      <c r="P44" s="73"/>
    </row>
    <row r="45" s="2" customFormat="1" ht="30" customHeight="1" spans="1:16">
      <c r="A45" s="50"/>
      <c r="B45" s="51"/>
      <c r="C45" s="52"/>
      <c r="D45" s="53"/>
      <c r="E45" s="93"/>
      <c r="F45" s="93"/>
      <c r="G45" s="93"/>
      <c r="H45" s="93"/>
      <c r="I45" s="77" t="str">
        <f>IF(B45="","",IFERROR(IF(COUNTIF(CS!$BR$2:$BR$1835,B45)&gt;0,IF(ISNUMBER(MID(B45,7,1)*1)=TRUE,CS!$B$13,CS!$B$14),VLOOKUP(B45,CS!BP:BQ,2,0)),CS!$B$12))</f>
        <v/>
      </c>
      <c r="J45" s="78"/>
      <c r="K45" s="78"/>
      <c r="L45" s="78"/>
      <c r="M45" s="79"/>
      <c r="N45" s="79"/>
      <c r="O45" s="79"/>
      <c r="P45" s="73"/>
    </row>
    <row r="46" s="2" customFormat="1" ht="30" customHeight="1" spans="1:16">
      <c r="A46" s="50"/>
      <c r="B46" s="51"/>
      <c r="C46" s="52"/>
      <c r="D46" s="53"/>
      <c r="E46" s="93"/>
      <c r="F46" s="93"/>
      <c r="G46" s="93"/>
      <c r="H46" s="93"/>
      <c r="I46" s="77" t="str">
        <f>IF(B46="","",IFERROR(IF(COUNTIF(CS!$BR$2:$BR$1835,B46)&gt;0,IF(ISNUMBER(MID(B46,7,1)*1)=TRUE,CS!$B$13,CS!$B$14),VLOOKUP(B46,CS!BP:BQ,2,0)),CS!$B$12))</f>
        <v/>
      </c>
      <c r="J46" s="78"/>
      <c r="K46" s="78"/>
      <c r="L46" s="78"/>
      <c r="M46" s="79"/>
      <c r="N46" s="79"/>
      <c r="O46" s="79"/>
      <c r="P46" s="73"/>
    </row>
    <row r="47" s="2" customFormat="1" ht="30" customHeight="1" spans="1:16">
      <c r="A47" s="50"/>
      <c r="B47" s="51"/>
      <c r="C47" s="52"/>
      <c r="D47" s="53"/>
      <c r="E47" s="93"/>
      <c r="F47" s="93"/>
      <c r="G47" s="93"/>
      <c r="H47" s="93"/>
      <c r="I47" s="77" t="str">
        <f>IF(B47="","",IFERROR(IF(COUNTIF(CS!$BR$2:$BR$1835,B47)&gt;0,IF(ISNUMBER(MID(B47,7,1)*1)=TRUE,CS!$B$13,CS!$B$14),VLOOKUP(B47,CS!BP:BQ,2,0)),CS!$B$12))</f>
        <v/>
      </c>
      <c r="J47" s="78"/>
      <c r="K47" s="78"/>
      <c r="L47" s="78"/>
      <c r="M47" s="79"/>
      <c r="N47" s="79"/>
      <c r="O47" s="79"/>
      <c r="P47" s="73"/>
    </row>
    <row r="48" s="2" customFormat="1" ht="30" customHeight="1" spans="1:16">
      <c r="A48" s="50"/>
      <c r="B48" s="51"/>
      <c r="C48" s="52"/>
      <c r="D48" s="53"/>
      <c r="E48" s="93"/>
      <c r="F48" s="93"/>
      <c r="G48" s="93"/>
      <c r="H48" s="93"/>
      <c r="I48" s="77" t="str">
        <f>IF(B48="","",IFERROR(IF(COUNTIF(CS!$BR$2:$BR$1835,B48)&gt;0,IF(ISNUMBER(MID(B48,7,1)*1)=TRUE,CS!$B$13,CS!$B$14),VLOOKUP(B48,CS!BP:BQ,2,0)),CS!$B$12))</f>
        <v/>
      </c>
      <c r="J48" s="78"/>
      <c r="K48" s="78"/>
      <c r="L48" s="78"/>
      <c r="M48" s="79"/>
      <c r="N48" s="79"/>
      <c r="O48" s="79"/>
      <c r="P48" s="73"/>
    </row>
    <row r="49" s="2" customFormat="1" ht="22.5" customHeight="1" spans="1:16">
      <c r="A49" s="48" t="s">
        <v>5487</v>
      </c>
      <c r="B49" s="48"/>
      <c r="C49" s="48"/>
      <c r="D49" s="48"/>
      <c r="E49" s="48"/>
      <c r="F49" s="48"/>
      <c r="G49" s="48"/>
      <c r="H49" s="48"/>
      <c r="I49" s="80"/>
      <c r="J49" s="73"/>
      <c r="K49" s="73"/>
      <c r="L49" s="73"/>
      <c r="M49" s="73"/>
      <c r="N49" s="73"/>
      <c r="O49" s="73"/>
      <c r="P49" s="73"/>
    </row>
    <row r="50" s="2" customFormat="1" ht="22.5" customHeight="1" spans="1:8">
      <c r="A50" s="29" t="s">
        <v>8</v>
      </c>
      <c r="B50" s="65" t="s">
        <v>9</v>
      </c>
      <c r="C50" s="66"/>
      <c r="D50" s="29" t="s">
        <v>5488</v>
      </c>
      <c r="E50" s="29" t="s">
        <v>5489</v>
      </c>
      <c r="F50" s="29" t="s">
        <v>5490</v>
      </c>
      <c r="G50" s="21" t="s">
        <v>5491</v>
      </c>
      <c r="H50" s="22"/>
    </row>
    <row r="51" s="2" customFormat="1" ht="22.5" customHeight="1" spans="1:8">
      <c r="A51" s="67"/>
      <c r="B51" s="67"/>
      <c r="C51" s="67"/>
      <c r="D51" s="29"/>
      <c r="E51" s="29"/>
      <c r="F51" s="68"/>
      <c r="G51" s="31" t="str">
        <f>IF(OR(E51&gt;0,F51&gt;0),E51*F51,"")</f>
        <v/>
      </c>
      <c r="H51" s="32"/>
    </row>
    <row r="52" s="2" customFormat="1" ht="22.5" customHeight="1" spans="1:8">
      <c r="A52" s="67"/>
      <c r="B52" s="67"/>
      <c r="C52" s="67"/>
      <c r="D52" s="29"/>
      <c r="E52" s="29"/>
      <c r="F52" s="68"/>
      <c r="G52" s="31" t="str">
        <f t="shared" ref="G52:G59" si="0">IF(OR(E52="",F52=""),"",E52*F52)</f>
        <v/>
      </c>
      <c r="H52" s="32"/>
    </row>
    <row r="53" s="2" customFormat="1" ht="22.5" customHeight="1" spans="1:8">
      <c r="A53" s="67"/>
      <c r="B53" s="67"/>
      <c r="C53" s="67"/>
      <c r="D53" s="29"/>
      <c r="E53" s="29"/>
      <c r="F53" s="68"/>
      <c r="G53" s="31" t="str">
        <f t="shared" si="0"/>
        <v/>
      </c>
      <c r="H53" s="32"/>
    </row>
    <row r="54" s="2" customFormat="1" ht="22.5" customHeight="1" spans="1:8">
      <c r="A54" s="67"/>
      <c r="B54" s="67"/>
      <c r="C54" s="67"/>
      <c r="D54" s="29"/>
      <c r="E54" s="29"/>
      <c r="F54" s="68"/>
      <c r="G54" s="31" t="str">
        <f t="shared" si="0"/>
        <v/>
      </c>
      <c r="H54" s="32"/>
    </row>
    <row r="55" s="2" customFormat="1" ht="22.5" customHeight="1" spans="1:8">
      <c r="A55" s="67"/>
      <c r="B55" s="67"/>
      <c r="C55" s="67"/>
      <c r="D55" s="29"/>
      <c r="E55" s="29"/>
      <c r="F55" s="68"/>
      <c r="G55" s="31" t="str">
        <f t="shared" si="0"/>
        <v/>
      </c>
      <c r="H55" s="32"/>
    </row>
    <row r="56" s="2" customFormat="1" ht="22.5" customHeight="1" spans="1:8">
      <c r="A56" s="67"/>
      <c r="B56" s="67"/>
      <c r="C56" s="67"/>
      <c r="D56" s="29"/>
      <c r="E56" s="29"/>
      <c r="F56" s="68"/>
      <c r="G56" s="31" t="str">
        <f t="shared" si="0"/>
        <v/>
      </c>
      <c r="H56" s="32"/>
    </row>
    <row r="57" s="2" customFormat="1" ht="22.5" customHeight="1" spans="1:8">
      <c r="A57" s="67"/>
      <c r="B57" s="67"/>
      <c r="C57" s="67"/>
      <c r="D57" s="29"/>
      <c r="E57" s="29"/>
      <c r="F57" s="68"/>
      <c r="G57" s="31" t="str">
        <f t="shared" si="0"/>
        <v/>
      </c>
      <c r="H57" s="32"/>
    </row>
    <row r="58" s="2" customFormat="1" ht="22.5" customHeight="1" spans="1:8">
      <c r="A58" s="67"/>
      <c r="B58" s="67"/>
      <c r="C58" s="67"/>
      <c r="D58" s="29"/>
      <c r="E58" s="29"/>
      <c r="F58" s="68"/>
      <c r="G58" s="31" t="str">
        <f t="shared" si="0"/>
        <v/>
      </c>
      <c r="H58" s="32"/>
    </row>
    <row r="59" s="2" customFormat="1" ht="22.5" customHeight="1" spans="1:8">
      <c r="A59" s="67"/>
      <c r="B59" s="67"/>
      <c r="C59" s="67"/>
      <c r="D59" s="29"/>
      <c r="E59" s="29"/>
      <c r="F59" s="68"/>
      <c r="G59" s="31" t="str">
        <f t="shared" si="0"/>
        <v/>
      </c>
      <c r="H59" s="32"/>
    </row>
    <row r="60" s="2" customFormat="1" ht="22.5" customHeight="1" spans="1:8">
      <c r="A60" s="48" t="s">
        <v>5492</v>
      </c>
      <c r="B60" s="48"/>
      <c r="C60" s="48"/>
      <c r="D60" s="48"/>
      <c r="E60" s="48"/>
      <c r="F60" s="48"/>
      <c r="G60" s="48"/>
      <c r="H60" s="48"/>
    </row>
    <row r="61" s="2" customFormat="1" ht="22.5" customHeight="1" spans="1:8">
      <c r="A61" s="67" t="s">
        <v>5493</v>
      </c>
      <c r="B61" s="67"/>
      <c r="C61" s="67"/>
      <c r="D61" s="67" t="s">
        <v>5494</v>
      </c>
      <c r="E61" s="67"/>
      <c r="F61" s="67"/>
      <c r="G61" s="67"/>
      <c r="H61" s="67"/>
    </row>
    <row r="62" s="2" customFormat="1" ht="22.5" customHeight="1" spans="1:8">
      <c r="A62" s="69" t="s">
        <v>5495</v>
      </c>
      <c r="B62" s="69"/>
      <c r="C62" s="69"/>
      <c r="D62" s="67"/>
      <c r="E62" s="67"/>
      <c r="F62" s="67"/>
      <c r="G62" s="67"/>
      <c r="H62" s="67"/>
    </row>
    <row r="63" s="2" customFormat="1" ht="22.5" customHeight="1" spans="1:8">
      <c r="A63" s="69" t="s">
        <v>5496</v>
      </c>
      <c r="B63" s="69"/>
      <c r="C63" s="69"/>
      <c r="D63" s="67"/>
      <c r="E63" s="67"/>
      <c r="F63" s="67"/>
      <c r="G63" s="67"/>
      <c r="H63" s="67"/>
    </row>
    <row r="64" s="2" customFormat="1" ht="36" customHeight="1" spans="1:8">
      <c r="A64" s="69" t="s">
        <v>5497</v>
      </c>
      <c r="B64" s="69"/>
      <c r="C64" s="69"/>
      <c r="D64" s="67" t="s">
        <v>5810</v>
      </c>
      <c r="E64" s="67"/>
      <c r="F64" s="67"/>
      <c r="G64" s="67"/>
      <c r="H64" s="67"/>
    </row>
    <row r="65" s="2" customFormat="1" ht="22.5" customHeight="1" spans="1:8">
      <c r="A65" s="69" t="s">
        <v>5496</v>
      </c>
      <c r="B65" s="69"/>
      <c r="C65" s="69"/>
      <c r="D65" s="67"/>
      <c r="E65" s="67"/>
      <c r="F65" s="67"/>
      <c r="G65" s="67"/>
      <c r="H65" s="67"/>
    </row>
    <row r="66" s="2" customFormat="1" ht="22.5" customHeight="1" spans="1:8">
      <c r="A66" s="82" t="s">
        <v>5498</v>
      </c>
      <c r="B66" s="83"/>
      <c r="C66" s="83"/>
      <c r="D66" s="83"/>
      <c r="E66" s="83"/>
      <c r="F66" s="83"/>
      <c r="G66" s="83"/>
      <c r="H66" s="84"/>
    </row>
    <row r="67" s="2" customFormat="1" ht="35.25" customHeight="1" spans="1:8">
      <c r="A67" s="69" t="s">
        <v>5499</v>
      </c>
      <c r="B67" s="69" t="s">
        <v>5500</v>
      </c>
      <c r="C67" s="69" t="s">
        <v>5501</v>
      </c>
      <c r="D67" s="85" t="s">
        <v>5502</v>
      </c>
      <c r="E67" s="86"/>
      <c r="F67" s="69" t="s">
        <v>5503</v>
      </c>
      <c r="G67" s="85" t="s">
        <v>5504</v>
      </c>
      <c r="H67" s="86"/>
    </row>
    <row r="68" s="2" customFormat="1" ht="31.5" customHeight="1" spans="1:8">
      <c r="A68" s="69" t="s">
        <v>5495</v>
      </c>
      <c r="B68" s="69" t="s">
        <v>5505</v>
      </c>
      <c r="C68" s="69" t="s">
        <v>5506</v>
      </c>
      <c r="D68" s="85"/>
      <c r="E68" s="86"/>
      <c r="F68" s="69"/>
      <c r="G68" s="85"/>
      <c r="H68" s="86"/>
    </row>
    <row r="69" s="2" customFormat="1" ht="31.5" customHeight="1" spans="1:8">
      <c r="A69" s="69"/>
      <c r="B69" s="69"/>
      <c r="C69" s="69"/>
      <c r="D69" s="85" t="s">
        <v>5507</v>
      </c>
      <c r="E69" s="86"/>
      <c r="F69" s="69"/>
      <c r="G69" s="85"/>
      <c r="H69" s="86"/>
    </row>
    <row r="70" s="2" customFormat="1" ht="31.5" customHeight="1" spans="1:8">
      <c r="A70" s="69"/>
      <c r="B70" s="69"/>
      <c r="C70" s="69" t="s">
        <v>5508</v>
      </c>
      <c r="D70" s="85"/>
      <c r="E70" s="86"/>
      <c r="F70" s="69"/>
      <c r="G70" s="85"/>
      <c r="H70" s="86"/>
    </row>
    <row r="71" s="2" customFormat="1" ht="31.5" customHeight="1" spans="1:8">
      <c r="A71" s="69"/>
      <c r="B71" s="69"/>
      <c r="C71" s="69"/>
      <c r="D71" s="85" t="s">
        <v>5507</v>
      </c>
      <c r="E71" s="86"/>
      <c r="F71" s="69"/>
      <c r="G71" s="85"/>
      <c r="H71" s="86"/>
    </row>
    <row r="72" s="2" customFormat="1" ht="31.5" customHeight="1" spans="1:8">
      <c r="A72" s="69"/>
      <c r="B72" s="69"/>
      <c r="C72" s="69" t="s">
        <v>5509</v>
      </c>
      <c r="D72" s="85"/>
      <c r="E72" s="86"/>
      <c r="F72" s="69"/>
      <c r="G72" s="85"/>
      <c r="H72" s="86"/>
    </row>
    <row r="73" s="2" customFormat="1" ht="31.5" customHeight="1" spans="1:8">
      <c r="A73" s="69"/>
      <c r="B73" s="69"/>
      <c r="C73" s="69"/>
      <c r="D73" s="85" t="s">
        <v>5507</v>
      </c>
      <c r="E73" s="86"/>
      <c r="F73" s="69"/>
      <c r="G73" s="85"/>
      <c r="H73" s="86"/>
    </row>
    <row r="74" s="2" customFormat="1" ht="31.5" customHeight="1" spans="1:8">
      <c r="A74" s="69"/>
      <c r="B74" s="69" t="s">
        <v>5510</v>
      </c>
      <c r="C74" s="69" t="s">
        <v>5511</v>
      </c>
      <c r="D74" s="85"/>
      <c r="E74" s="86"/>
      <c r="F74" s="69"/>
      <c r="G74" s="85"/>
      <c r="H74" s="86"/>
    </row>
    <row r="75" s="2" customFormat="1" ht="31.5" customHeight="1" spans="1:8">
      <c r="A75" s="69"/>
      <c r="B75" s="69"/>
      <c r="C75" s="69"/>
      <c r="D75" s="85" t="s">
        <v>5507</v>
      </c>
      <c r="E75" s="86"/>
      <c r="F75" s="69"/>
      <c r="G75" s="85"/>
      <c r="H75" s="86"/>
    </row>
    <row r="76" s="2" customFormat="1" ht="31.5" customHeight="1" spans="1:8">
      <c r="A76" s="69"/>
      <c r="B76" s="69"/>
      <c r="C76" s="69" t="s">
        <v>5512</v>
      </c>
      <c r="D76" s="85"/>
      <c r="E76" s="86"/>
      <c r="F76" s="69"/>
      <c r="G76" s="85"/>
      <c r="H76" s="86"/>
    </row>
    <row r="77" s="2" customFormat="1" ht="31.5" customHeight="1" spans="1:8">
      <c r="A77" s="69"/>
      <c r="B77" s="69"/>
      <c r="C77" s="69"/>
      <c r="D77" s="85" t="s">
        <v>5496</v>
      </c>
      <c r="E77" s="86"/>
      <c r="F77" s="69"/>
      <c r="G77" s="85"/>
      <c r="H77" s="86"/>
    </row>
    <row r="78" s="2" customFormat="1" ht="31.5" customHeight="1" spans="1:8">
      <c r="A78" s="69"/>
      <c r="B78" s="69"/>
      <c r="C78" s="69" t="s">
        <v>5513</v>
      </c>
      <c r="D78" s="85"/>
      <c r="E78" s="86"/>
      <c r="F78" s="69"/>
      <c r="G78" s="85"/>
      <c r="H78" s="86"/>
    </row>
    <row r="79" s="2" customFormat="1" ht="31.5" customHeight="1" spans="1:8">
      <c r="A79" s="69"/>
      <c r="B79" s="69"/>
      <c r="C79" s="69"/>
      <c r="D79" s="85" t="s">
        <v>5507</v>
      </c>
      <c r="E79" s="86"/>
      <c r="F79" s="69"/>
      <c r="G79" s="85"/>
      <c r="H79" s="86"/>
    </row>
    <row r="80" s="2" customFormat="1" ht="31.5" customHeight="1" spans="1:8">
      <c r="A80" s="69"/>
      <c r="B80" s="69" t="s">
        <v>5514</v>
      </c>
      <c r="C80" s="69" t="s">
        <v>5515</v>
      </c>
      <c r="D80" s="85"/>
      <c r="E80" s="86"/>
      <c r="F80" s="69"/>
      <c r="G80" s="85"/>
      <c r="H80" s="86"/>
    </row>
    <row r="81" s="2" customFormat="1" ht="31.5" customHeight="1" spans="1:8">
      <c r="A81" s="69"/>
      <c r="B81" s="69"/>
      <c r="C81" s="69"/>
      <c r="D81" s="85" t="s">
        <v>5507</v>
      </c>
      <c r="E81" s="86"/>
      <c r="F81" s="69"/>
      <c r="G81" s="85"/>
      <c r="H81" s="86"/>
    </row>
    <row r="82" s="2" customFormat="1" ht="31.5" customHeight="1" spans="1:8">
      <c r="A82" s="69"/>
      <c r="B82" s="69"/>
      <c r="C82" s="69" t="s">
        <v>5516</v>
      </c>
      <c r="D82" s="85"/>
      <c r="E82" s="86"/>
      <c r="F82" s="69"/>
      <c r="G82" s="85"/>
      <c r="H82" s="86"/>
    </row>
    <row r="83" s="2" customFormat="1" ht="31.5" customHeight="1" spans="1:8">
      <c r="A83" s="69"/>
      <c r="B83" s="69"/>
      <c r="C83" s="69"/>
      <c r="D83" s="85" t="s">
        <v>5496</v>
      </c>
      <c r="E83" s="86"/>
      <c r="F83" s="69"/>
      <c r="G83" s="85"/>
      <c r="H83" s="86"/>
    </row>
    <row r="84" s="2" customFormat="1" ht="31.5" customHeight="1" spans="1:8">
      <c r="A84" s="69"/>
      <c r="B84" s="69"/>
      <c r="C84" s="69" t="s">
        <v>5517</v>
      </c>
      <c r="D84" s="85"/>
      <c r="E84" s="86"/>
      <c r="F84" s="69"/>
      <c r="G84" s="85"/>
      <c r="H84" s="86"/>
    </row>
    <row r="85" s="2" customFormat="1" ht="31.5" customHeight="1" spans="1:8">
      <c r="A85" s="69"/>
      <c r="B85" s="69"/>
      <c r="C85" s="69"/>
      <c r="D85" s="85" t="s">
        <v>5507</v>
      </c>
      <c r="E85" s="86"/>
      <c r="F85" s="69"/>
      <c r="G85" s="85"/>
      <c r="H85" s="86"/>
    </row>
    <row r="86" s="2" customFormat="1" ht="48.75" customHeight="1" spans="1:8">
      <c r="A86" s="69"/>
      <c r="B86" s="69" t="s">
        <v>5518</v>
      </c>
      <c r="C86" s="69" t="s">
        <v>5519</v>
      </c>
      <c r="D86" s="85"/>
      <c r="E86" s="86"/>
      <c r="F86" s="69"/>
      <c r="G86" s="85"/>
      <c r="H86" s="86"/>
    </row>
    <row r="87" s="2" customFormat="1" ht="31.5" customHeight="1" spans="1:8">
      <c r="A87" s="69" t="s">
        <v>5520</v>
      </c>
      <c r="B87" s="69" t="s">
        <v>5521</v>
      </c>
      <c r="C87" s="69"/>
      <c r="D87" s="85"/>
      <c r="E87" s="86"/>
      <c r="F87" s="69"/>
      <c r="G87" s="85"/>
      <c r="H87" s="86"/>
    </row>
    <row r="88" s="2" customFormat="1" ht="22.5" customHeight="1" spans="1:8">
      <c r="A88" s="87" t="s">
        <v>5522</v>
      </c>
      <c r="B88" s="87"/>
      <c r="C88" s="87"/>
      <c r="D88" s="87"/>
      <c r="E88" s="87"/>
      <c r="F88" s="87"/>
      <c r="G88" s="87"/>
      <c r="H88" s="87"/>
    </row>
    <row r="89" s="2" customFormat="1" ht="22.5" customHeight="1" spans="1:8">
      <c r="A89" s="69" t="s">
        <v>5499</v>
      </c>
      <c r="B89" s="69" t="s">
        <v>5500</v>
      </c>
      <c r="C89" s="69" t="s">
        <v>5501</v>
      </c>
      <c r="D89" s="69" t="s">
        <v>5502</v>
      </c>
      <c r="E89" s="69" t="s">
        <v>5503</v>
      </c>
      <c r="F89" s="69"/>
      <c r="G89" s="69"/>
      <c r="H89" s="69" t="s">
        <v>5504</v>
      </c>
    </row>
    <row r="90" s="2" customFormat="1" ht="37.5" customHeight="1" spans="1:8">
      <c r="A90" s="69"/>
      <c r="B90" s="69"/>
      <c r="C90" s="69"/>
      <c r="D90" s="69"/>
      <c r="E90" s="69" t="s">
        <v>5523</v>
      </c>
      <c r="F90" s="69" t="s">
        <v>5524</v>
      </c>
      <c r="G90" s="69" t="s">
        <v>5525</v>
      </c>
      <c r="H90" s="69"/>
    </row>
    <row r="91" s="2" customFormat="1" ht="31.5" customHeight="1" spans="1:8">
      <c r="A91" s="69" t="s">
        <v>5497</v>
      </c>
      <c r="B91" s="69" t="s">
        <v>5505</v>
      </c>
      <c r="C91" s="69" t="s">
        <v>5506</v>
      </c>
      <c r="D91" s="69" t="s">
        <v>5526</v>
      </c>
      <c r="E91" s="88"/>
      <c r="F91" s="69" t="s">
        <v>5811</v>
      </c>
      <c r="G91" s="69" t="s">
        <v>5812</v>
      </c>
      <c r="H91" s="69" t="s">
        <v>5529</v>
      </c>
    </row>
    <row r="92" s="2" customFormat="1" ht="31.5" customHeight="1" spans="1:8">
      <c r="A92" s="69"/>
      <c r="B92" s="69"/>
      <c r="C92" s="69"/>
      <c r="D92" s="69" t="s">
        <v>5507</v>
      </c>
      <c r="E92" s="69"/>
      <c r="F92" s="69"/>
      <c r="G92" s="69"/>
      <c r="H92" s="69"/>
    </row>
    <row r="93" s="2" customFormat="1" ht="31.5" customHeight="1" spans="1:8">
      <c r="A93" s="69"/>
      <c r="B93" s="69"/>
      <c r="C93" s="69" t="s">
        <v>5508</v>
      </c>
      <c r="D93" s="69"/>
      <c r="E93" s="69"/>
      <c r="F93" s="69"/>
      <c r="G93" s="69"/>
      <c r="H93" s="69"/>
    </row>
    <row r="94" s="2" customFormat="1" ht="31.5" customHeight="1" spans="1:8">
      <c r="A94" s="69"/>
      <c r="B94" s="69"/>
      <c r="C94" s="69"/>
      <c r="D94" s="69" t="s">
        <v>5507</v>
      </c>
      <c r="E94" s="69"/>
      <c r="F94" s="69"/>
      <c r="G94" s="69"/>
      <c r="H94" s="69"/>
    </row>
    <row r="95" s="2" customFormat="1" ht="31.5" customHeight="1" spans="1:8">
      <c r="A95" s="69"/>
      <c r="B95" s="69"/>
      <c r="C95" s="69" t="s">
        <v>5509</v>
      </c>
      <c r="D95" s="69"/>
      <c r="E95" s="69"/>
      <c r="F95" s="69"/>
      <c r="G95" s="69"/>
      <c r="H95" s="69"/>
    </row>
    <row r="96" s="2" customFormat="1" ht="31.5" customHeight="1" spans="1:8">
      <c r="A96" s="69"/>
      <c r="B96" s="69"/>
      <c r="C96" s="69"/>
      <c r="D96" s="69" t="s">
        <v>5507</v>
      </c>
      <c r="E96" s="69"/>
      <c r="F96" s="69"/>
      <c r="G96" s="69"/>
      <c r="H96" s="69"/>
    </row>
    <row r="97" s="2" customFormat="1" ht="31.5" customHeight="1" spans="1:8">
      <c r="A97" s="69"/>
      <c r="B97" s="69" t="s">
        <v>5510</v>
      </c>
      <c r="C97" s="69" t="s">
        <v>5511</v>
      </c>
      <c r="D97" s="69" t="s">
        <v>5813</v>
      </c>
      <c r="E97" s="69"/>
      <c r="F97" s="94" t="s">
        <v>5814</v>
      </c>
      <c r="G97" s="69" t="s">
        <v>5815</v>
      </c>
      <c r="H97" s="69" t="s">
        <v>5529</v>
      </c>
    </row>
    <row r="98" s="2" customFormat="1" ht="31.5" customHeight="1" spans="1:8">
      <c r="A98" s="69"/>
      <c r="B98" s="69"/>
      <c r="C98" s="69"/>
      <c r="D98" s="69" t="s">
        <v>5816</v>
      </c>
      <c r="E98" s="69"/>
      <c r="F98" s="94" t="s">
        <v>5817</v>
      </c>
      <c r="G98" s="69" t="s">
        <v>5818</v>
      </c>
      <c r="H98" s="69" t="s">
        <v>5529</v>
      </c>
    </row>
    <row r="99" s="2" customFormat="1" ht="31.5" customHeight="1" spans="1:8">
      <c r="A99" s="69"/>
      <c r="B99" s="69"/>
      <c r="C99" s="69"/>
      <c r="D99" s="69" t="s">
        <v>5819</v>
      </c>
      <c r="E99" s="69"/>
      <c r="F99" s="95" t="s">
        <v>5820</v>
      </c>
      <c r="G99" s="69" t="s">
        <v>5821</v>
      </c>
      <c r="H99" s="69" t="s">
        <v>5529</v>
      </c>
    </row>
    <row r="100" s="2" customFormat="1" ht="31.5" customHeight="1" spans="1:8">
      <c r="A100" s="69"/>
      <c r="B100" s="69"/>
      <c r="C100" s="69"/>
      <c r="D100" s="69" t="s">
        <v>5822</v>
      </c>
      <c r="E100" s="69"/>
      <c r="F100" s="95" t="s">
        <v>5823</v>
      </c>
      <c r="G100" s="69" t="s">
        <v>5824</v>
      </c>
      <c r="H100" s="69" t="s">
        <v>5529</v>
      </c>
    </row>
    <row r="101" s="2" customFormat="1" ht="31.5" customHeight="1" spans="1:8">
      <c r="A101" s="69"/>
      <c r="B101" s="69"/>
      <c r="C101" s="69" t="s">
        <v>5512</v>
      </c>
      <c r="D101" s="69" t="s">
        <v>5825</v>
      </c>
      <c r="E101" s="69"/>
      <c r="F101" s="92">
        <v>1</v>
      </c>
      <c r="G101" s="96" t="s">
        <v>5569</v>
      </c>
      <c r="H101" s="69" t="s">
        <v>5543</v>
      </c>
    </row>
    <row r="102" s="2" customFormat="1" ht="31.5" customHeight="1" spans="1:8">
      <c r="A102" s="69"/>
      <c r="B102" s="69"/>
      <c r="C102" s="69"/>
      <c r="D102" s="69" t="s">
        <v>5826</v>
      </c>
      <c r="E102" s="69"/>
      <c r="F102" s="69" t="s">
        <v>5827</v>
      </c>
      <c r="G102" s="69" t="s">
        <v>5827</v>
      </c>
      <c r="H102" s="69" t="s">
        <v>5543</v>
      </c>
    </row>
    <row r="103" s="2" customFormat="1" ht="31.5" customHeight="1" spans="1:8">
      <c r="A103" s="69"/>
      <c r="B103" s="69"/>
      <c r="C103" s="69"/>
      <c r="D103" s="69" t="s">
        <v>5828</v>
      </c>
      <c r="E103" s="69"/>
      <c r="F103" s="69" t="s">
        <v>5827</v>
      </c>
      <c r="G103" s="69" t="s">
        <v>5827</v>
      </c>
      <c r="H103" s="69" t="s">
        <v>5543</v>
      </c>
    </row>
    <row r="104" ht="31.5" customHeight="1" spans="1:8">
      <c r="A104" s="69"/>
      <c r="B104" s="69"/>
      <c r="C104" s="69"/>
      <c r="D104" s="69" t="s">
        <v>5829</v>
      </c>
      <c r="E104" s="69"/>
      <c r="F104" s="69" t="s">
        <v>5827</v>
      </c>
      <c r="G104" s="69" t="s">
        <v>5827</v>
      </c>
      <c r="H104" s="69" t="s">
        <v>5543</v>
      </c>
    </row>
    <row r="105" ht="31.5" customHeight="1" spans="1:8">
      <c r="A105" s="69"/>
      <c r="B105" s="69"/>
      <c r="C105" s="69" t="s">
        <v>5513</v>
      </c>
      <c r="D105" s="69" t="s">
        <v>5545</v>
      </c>
      <c r="E105" s="69"/>
      <c r="F105" s="69" t="s">
        <v>5546</v>
      </c>
      <c r="G105" s="69" t="s">
        <v>5546</v>
      </c>
      <c r="H105" s="69" t="s">
        <v>5529</v>
      </c>
    </row>
    <row r="106" ht="31.5" customHeight="1" spans="1:8">
      <c r="A106" s="69"/>
      <c r="B106" s="69"/>
      <c r="C106" s="69"/>
      <c r="D106" s="69" t="s">
        <v>5496</v>
      </c>
      <c r="E106" s="69"/>
      <c r="F106" s="69"/>
      <c r="G106" s="69"/>
      <c r="H106" s="69"/>
    </row>
    <row r="107" ht="37.5" customHeight="1" spans="1:8">
      <c r="A107" s="69"/>
      <c r="B107" s="69" t="s">
        <v>5514</v>
      </c>
      <c r="C107" s="69" t="s">
        <v>5515</v>
      </c>
      <c r="D107" s="69"/>
      <c r="E107" s="69"/>
      <c r="F107" s="69"/>
      <c r="G107" s="69"/>
      <c r="H107" s="69"/>
    </row>
    <row r="108" ht="37.5" customHeight="1" spans="1:8">
      <c r="A108" s="69"/>
      <c r="B108" s="69"/>
      <c r="C108" s="97" t="s">
        <v>5516</v>
      </c>
      <c r="D108" s="69" t="s">
        <v>5830</v>
      </c>
      <c r="E108" s="69"/>
      <c r="F108" s="69" t="s">
        <v>5645</v>
      </c>
      <c r="G108" s="69" t="s">
        <v>5645</v>
      </c>
      <c r="H108" s="69" t="s">
        <v>5529</v>
      </c>
    </row>
    <row r="109" ht="37.5" customHeight="1" spans="1:8">
      <c r="A109" s="69"/>
      <c r="B109" s="69"/>
      <c r="C109" s="98"/>
      <c r="D109" s="69" t="s">
        <v>5831</v>
      </c>
      <c r="E109" s="69"/>
      <c r="F109" s="69" t="s">
        <v>5832</v>
      </c>
      <c r="G109" s="69" t="s">
        <v>5832</v>
      </c>
      <c r="H109" s="69" t="s">
        <v>5529</v>
      </c>
    </row>
    <row r="110" ht="37.5" customHeight="1" spans="1:8">
      <c r="A110" s="69"/>
      <c r="B110" s="69"/>
      <c r="C110" s="69" t="s">
        <v>5517</v>
      </c>
      <c r="D110" s="69"/>
      <c r="E110" s="69"/>
      <c r="F110" s="69"/>
      <c r="G110" s="69"/>
      <c r="H110" s="69"/>
    </row>
    <row r="111" ht="52.5" customHeight="1" spans="1:8">
      <c r="A111" s="69"/>
      <c r="B111" s="69" t="s">
        <v>5518</v>
      </c>
      <c r="C111" s="69" t="s">
        <v>5519</v>
      </c>
      <c r="D111" s="69" t="s">
        <v>5833</v>
      </c>
      <c r="E111" s="69"/>
      <c r="F111" s="92">
        <v>0.95</v>
      </c>
      <c r="G111" s="69" t="s">
        <v>5647</v>
      </c>
      <c r="H111" s="69" t="s">
        <v>5529</v>
      </c>
    </row>
    <row r="112" ht="31.5" customHeight="1" spans="1:8">
      <c r="A112" s="69" t="s">
        <v>5520</v>
      </c>
      <c r="B112" s="69" t="s">
        <v>5553</v>
      </c>
      <c r="C112" s="69"/>
      <c r="D112" s="69"/>
      <c r="E112" s="69"/>
      <c r="F112" s="69"/>
      <c r="G112" s="69"/>
      <c r="H112" s="69"/>
    </row>
  </sheetData>
  <mergeCells count="227">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E39:H39"/>
    <mergeCell ref="I39:L39"/>
    <mergeCell ref="B40:C40"/>
    <mergeCell ref="E40:H40"/>
    <mergeCell ref="I40:L40"/>
    <mergeCell ref="B41:C41"/>
    <mergeCell ref="E41:H41"/>
    <mergeCell ref="I41:L41"/>
    <mergeCell ref="B42:C42"/>
    <mergeCell ref="E42:H42"/>
    <mergeCell ref="I42:L42"/>
    <mergeCell ref="B43:C43"/>
    <mergeCell ref="E43:H43"/>
    <mergeCell ref="I43:L43"/>
    <mergeCell ref="B44:C44"/>
    <mergeCell ref="E44:H44"/>
    <mergeCell ref="I44:L44"/>
    <mergeCell ref="B45:C45"/>
    <mergeCell ref="E45:H45"/>
    <mergeCell ref="I45:L45"/>
    <mergeCell ref="B46:C46"/>
    <mergeCell ref="E46:H46"/>
    <mergeCell ref="I46:L46"/>
    <mergeCell ref="B47:C47"/>
    <mergeCell ref="E47:H47"/>
    <mergeCell ref="I47:L47"/>
    <mergeCell ref="B48:C48"/>
    <mergeCell ref="E48:H48"/>
    <mergeCell ref="I48:L48"/>
    <mergeCell ref="A49:H49"/>
    <mergeCell ref="I49:L49"/>
    <mergeCell ref="B50:C50"/>
    <mergeCell ref="G50:H50"/>
    <mergeCell ref="B51:C51"/>
    <mergeCell ref="G51:H51"/>
    <mergeCell ref="B52:C52"/>
    <mergeCell ref="G52:H52"/>
    <mergeCell ref="B53:C53"/>
    <mergeCell ref="G53:H53"/>
    <mergeCell ref="B54:C54"/>
    <mergeCell ref="G54:H54"/>
    <mergeCell ref="B55:C55"/>
    <mergeCell ref="G55:H55"/>
    <mergeCell ref="B56:C56"/>
    <mergeCell ref="G56:H56"/>
    <mergeCell ref="B57:C57"/>
    <mergeCell ref="G57:H57"/>
    <mergeCell ref="B58:C58"/>
    <mergeCell ref="G58:H58"/>
    <mergeCell ref="B59:C59"/>
    <mergeCell ref="G59:H59"/>
    <mergeCell ref="A60:H60"/>
    <mergeCell ref="A61:C61"/>
    <mergeCell ref="D61:H61"/>
    <mergeCell ref="A62:C62"/>
    <mergeCell ref="D62:H62"/>
    <mergeCell ref="A63:C63"/>
    <mergeCell ref="D63:H63"/>
    <mergeCell ref="A64:C64"/>
    <mergeCell ref="D64:H64"/>
    <mergeCell ref="A65:C65"/>
    <mergeCell ref="D65:H65"/>
    <mergeCell ref="A66:H66"/>
    <mergeCell ref="D67:E67"/>
    <mergeCell ref="G67:H67"/>
    <mergeCell ref="D68:E68"/>
    <mergeCell ref="G68:H68"/>
    <mergeCell ref="D69:E69"/>
    <mergeCell ref="G69:H69"/>
    <mergeCell ref="D70:E70"/>
    <mergeCell ref="G70:H70"/>
    <mergeCell ref="D71:E71"/>
    <mergeCell ref="G71:H71"/>
    <mergeCell ref="D72:E72"/>
    <mergeCell ref="G72:H72"/>
    <mergeCell ref="D73:E73"/>
    <mergeCell ref="G73:H73"/>
    <mergeCell ref="D74:E74"/>
    <mergeCell ref="G74:H74"/>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D87:E87"/>
    <mergeCell ref="G87:H87"/>
    <mergeCell ref="A88:H88"/>
    <mergeCell ref="E89:G89"/>
    <mergeCell ref="A68:A86"/>
    <mergeCell ref="A89:A90"/>
    <mergeCell ref="A91:A111"/>
    <mergeCell ref="B68:B73"/>
    <mergeCell ref="B74:B79"/>
    <mergeCell ref="B80:B85"/>
    <mergeCell ref="B89:B90"/>
    <mergeCell ref="B91:B96"/>
    <mergeCell ref="B97:B106"/>
    <mergeCell ref="B107:B110"/>
    <mergeCell ref="C68:C69"/>
    <mergeCell ref="C70:C71"/>
    <mergeCell ref="C72:C73"/>
    <mergeCell ref="C74:C75"/>
    <mergeCell ref="C76:C77"/>
    <mergeCell ref="C78:C79"/>
    <mergeCell ref="C80:C81"/>
    <mergeCell ref="C82:C83"/>
    <mergeCell ref="C84:C85"/>
    <mergeCell ref="C89:C90"/>
    <mergeCell ref="C91:C92"/>
    <mergeCell ref="C93:C94"/>
    <mergeCell ref="C95:C96"/>
    <mergeCell ref="C97:C100"/>
    <mergeCell ref="C101:C104"/>
    <mergeCell ref="C105:C106"/>
    <mergeCell ref="C108:C109"/>
    <mergeCell ref="D89:D90"/>
    <mergeCell ref="H2:H8"/>
    <mergeCell ref="H89:H90"/>
    <mergeCell ref="A23:B26"/>
    <mergeCell ref="A27:B36"/>
    <mergeCell ref="M39:O48"/>
    <mergeCell ref="K14:O16"/>
  </mergeCells>
  <conditionalFormatting sqref="C17:D17">
    <cfRule type="expression" dxfId="0" priority="7">
      <formula>OR($C$17=CS!$E$3,$C$17=CS!$E$4)</formula>
    </cfRule>
  </conditionalFormatting>
  <conditionalFormatting sqref="G17:H17">
    <cfRule type="expression" dxfId="0" priority="6">
      <formula>OR(AND($G$17&lt;&gt;"是",SUM(COUNTIF($A$39:$A$48,"309*"),COUNTIF($A$39:$A$48,"310*"))&gt;0),AND($G$17="是",SUM(COUNTIF($A$39:$A$48,"309*"),COUNTIF($A$39:$A$48,"310*"))=0))</formula>
    </cfRule>
  </conditionalFormatting>
  <conditionalFormatting sqref="K18:O18">
    <cfRule type="expression" dxfId="1" priority="18">
      <formula>$AB$18=TRUE</formula>
    </cfRule>
  </conditionalFormatting>
  <conditionalFormatting sqref="C22:D22">
    <cfRule type="expression" dxfId="0" priority="5">
      <formula>$C$22&lt;$G$22</formula>
    </cfRule>
  </conditionalFormatting>
  <conditionalFormatting sqref="D38">
    <cfRule type="expression" dxfId="0" priority="149">
      <formula>AND($G$28&gt;0,SUM($D$39:$D$48)&gt;0,$G$28&lt;&gt;SUM($D$39:$D$48))</formula>
    </cfRule>
  </conditionalFormatting>
  <conditionalFormatting sqref="A39:A48">
    <cfRule type="expression" dxfId="0" priority="10">
      <formula>OR(AND(COUNTIF($C$18,"发改立项")&lt;1,LEFT(A39,3)="309"),AND(COUNTIF($C$18,"发改立项")&gt;0,LEFT(A39,3)="310"))</formula>
    </cfRule>
    <cfRule type="expression" dxfId="0" priority="11">
      <formula>COUNTIF(CS!$K$2:$K$100,A39)=1</formula>
    </cfRule>
  </conditionalFormatting>
  <conditionalFormatting sqref="D39:D48">
    <cfRule type="expression" dxfId="2" priority="8">
      <formula>AND(A39=CS!$L$39,D39&gt;SUM(SUM($G$29,$G$34)*0.02,$G$35:$G$36))</formula>
    </cfRule>
  </conditionalFormatting>
  <conditionalFormatting sqref="B39:C48">
    <cfRule type="expression" dxfId="0" priority="3">
      <formula>COUNTIF(CS!$B$12:$B$14,I39)&gt;0</formula>
    </cfRule>
  </conditionalFormatting>
  <conditionalFormatting sqref="I39:L48">
    <cfRule type="expression" dxfId="3" priority="1">
      <formula>COUNTIF(CS!$B$12:$B$14,I39)&gt;0</formula>
    </cfRule>
  </conditionalFormatting>
  <dataValidations count="15">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errorStyle="warning">
      <formula1>2000</formula1>
      <formula2>3000</formula2>
    </dataValidation>
    <dataValidation type="whole" operator="between" allowBlank="1" showInputMessage="1" showErrorMessage="1" sqref="F19 H19">
      <formula1>2000</formula1>
      <formula2>3000</formula2>
    </dataValidation>
    <dataValidation type="list" allowBlank="1" showInputMessage="1" showErrorMessage="1" sqref="A39:A48">
      <formula1>CS!$L$2:$L$100</formula1>
    </dataValidation>
    <dataValidation type="list" allowBlank="1" showInputMessage="1" showErrorMessage="1" sqref="A51:A59">
      <formula1>CS!$I$2:$I$4</formula1>
    </dataValidation>
    <dataValidation type="list" allowBlank="1" showInputMessage="1" showErrorMessage="1" sqref="B39:C48">
      <formula1>CS!$BP$2:$BP$1835</formula1>
    </dataValidation>
    <dataValidation type="list" allowBlank="1" showInputMessage="1" showErrorMessage="1" sqref="B51:C59">
      <formula1>CS!$J$2:$J$3</formula1>
    </dataValidation>
  </dataValidations>
  <hyperlinks>
    <hyperlink ref="I12:P12" location="项目申报汇总信息表!A1" display="转到项目申报汇总信息表"/>
    <hyperlink ref="I37" r:id="rId14" display="点击查看《政府收支分类科目》"/>
    <hyperlink ref="I37:P37" r:id="rId14" display="点击查看《政府收支分类科目》"/>
  </hyperlinks>
  <printOptions horizontalCentered="1"/>
  <pageMargins left="0.708661417322835" right="0.708661417322835" top="0.748031496062992" bottom="0.748031496062992" header="0.31496062992126" footer="0.31496062992126"/>
  <pageSetup paperSize="9" firstPageNumber="0" orientation="portrait" useFirstPageNumber="1"/>
  <headerFooter differentFirst="1">
    <oddFooter>&amp;C第 &amp;P 页，共 &amp;N-1 页</oddFooter>
  </headerFooter>
  <rowBreaks count="4" manualBreakCount="4">
    <brk id="9" max="16383" man="1"/>
    <brk id="36" max="16383" man="1"/>
    <brk id="65"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name="Group Box 1"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16386" name="Check Box 2" r:id="rId5">
              <controlPr defaultSize="0">
                <anchor moveWithCells="1">
                  <from>
                    <xdr:col>8</xdr:col>
                    <xdr:colOff>412115</xdr:colOff>
                    <xdr:row>13</xdr:row>
                    <xdr:rowOff>59055</xdr:rowOff>
                  </from>
                  <to>
                    <xdr:col>9</xdr:col>
                    <xdr:colOff>513715</xdr:colOff>
                    <xdr:row>14</xdr:row>
                    <xdr:rowOff>27940</xdr:rowOff>
                  </to>
                </anchor>
              </controlPr>
            </control>
          </mc:Choice>
        </mc:AlternateContent>
        <mc:AlternateContent xmlns:mc="http://schemas.openxmlformats.org/markup-compatibility/2006">
          <mc:Choice Requires="x14">
            <control shapeId="16387" name="Check Box 3" r:id="rId6">
              <controlPr defaultSize="0">
                <anchor moveWithCells="1">
                  <from>
                    <xdr:col>8</xdr:col>
                    <xdr:colOff>414020</xdr:colOff>
                    <xdr:row>13</xdr:row>
                    <xdr:rowOff>260985</xdr:rowOff>
                  </from>
                  <to>
                    <xdr:col>9</xdr:col>
                    <xdr:colOff>532765</xdr:colOff>
                    <xdr:row>14</xdr:row>
                    <xdr:rowOff>229235</xdr:rowOff>
                  </to>
                </anchor>
              </controlPr>
            </control>
          </mc:Choice>
        </mc:AlternateContent>
        <mc:AlternateContent xmlns:mc="http://schemas.openxmlformats.org/markup-compatibility/2006">
          <mc:Choice Requires="x14">
            <control shapeId="16388" name="Check Box 4" r:id="rId7">
              <controlPr defaultSize="0">
                <anchor moveWithCells="1">
                  <from>
                    <xdr:col>8</xdr:col>
                    <xdr:colOff>411480</xdr:colOff>
                    <xdr:row>14</xdr:row>
                    <xdr:rowOff>176530</xdr:rowOff>
                  </from>
                  <to>
                    <xdr:col>10</xdr:col>
                    <xdr:colOff>654685</xdr:colOff>
                    <xdr:row>15</xdr:row>
                    <xdr:rowOff>145415</xdr:rowOff>
                  </to>
                </anchor>
              </controlPr>
            </control>
          </mc:Choice>
        </mc:AlternateContent>
        <mc:AlternateContent xmlns:mc="http://schemas.openxmlformats.org/markup-compatibility/2006">
          <mc:Choice Requires="x14">
            <control shapeId="16389" name="Check Box 5" r:id="rId8">
              <controlPr defaultSize="0">
                <anchor moveWithCells="1">
                  <from>
                    <xdr:col>8</xdr:col>
                    <xdr:colOff>411480</xdr:colOff>
                    <xdr:row>15</xdr:row>
                    <xdr:rowOff>92710</xdr:rowOff>
                  </from>
                  <to>
                    <xdr:col>10</xdr:col>
                    <xdr:colOff>616585</xdr:colOff>
                    <xdr:row>16</xdr:row>
                    <xdr:rowOff>61595</xdr:rowOff>
                  </to>
                </anchor>
              </controlPr>
            </control>
          </mc:Choice>
        </mc:AlternateContent>
        <mc:AlternateContent xmlns:mc="http://schemas.openxmlformats.org/markup-compatibility/2006">
          <mc:Choice Requires="x14">
            <control shapeId="16390" name="Check Box 6" r:id="rId9">
              <controlPr defaultSize="0">
                <anchor moveWithCells="1">
                  <from>
                    <xdr:col>8</xdr:col>
                    <xdr:colOff>411480</xdr:colOff>
                    <xdr:row>16</xdr:row>
                    <xdr:rowOff>8890</xdr:rowOff>
                  </from>
                  <to>
                    <xdr:col>10</xdr:col>
                    <xdr:colOff>18415</xdr:colOff>
                    <xdr:row>16</xdr:row>
                    <xdr:rowOff>262890</xdr:rowOff>
                  </to>
                </anchor>
              </controlPr>
            </control>
          </mc:Choice>
        </mc:AlternateContent>
        <mc:AlternateContent xmlns:mc="http://schemas.openxmlformats.org/markup-compatibility/2006">
          <mc:Choice Requires="x14">
            <control shapeId="16391" name="Check Box 7" r:id="rId10">
              <controlPr defaultSize="0">
                <anchor moveWithCells="1">
                  <from>
                    <xdr:col>8</xdr:col>
                    <xdr:colOff>416560</xdr:colOff>
                    <xdr:row>16</xdr:row>
                    <xdr:rowOff>210185</xdr:rowOff>
                  </from>
                  <to>
                    <xdr:col>9</xdr:col>
                    <xdr:colOff>685165</xdr:colOff>
                    <xdr:row>17</xdr:row>
                    <xdr:rowOff>179070</xdr:rowOff>
                  </to>
                </anchor>
              </controlPr>
            </control>
          </mc:Choice>
        </mc:AlternateContent>
        <mc:AlternateContent xmlns:mc="http://schemas.openxmlformats.org/markup-compatibility/2006">
          <mc:Choice Requires="x14">
            <control shapeId="16392" name="Check Box 8" r:id="rId11">
              <controlPr defaultSize="0">
                <anchor moveWithCells="1">
                  <from>
                    <xdr:col>8</xdr:col>
                    <xdr:colOff>416560</xdr:colOff>
                    <xdr:row>17</xdr:row>
                    <xdr:rowOff>126365</xdr:rowOff>
                  </from>
                  <to>
                    <xdr:col>9</xdr:col>
                    <xdr:colOff>666115</xdr:colOff>
                    <xdr:row>18</xdr:row>
                    <xdr:rowOff>95250</xdr:rowOff>
                  </to>
                </anchor>
              </controlPr>
            </control>
          </mc:Choice>
        </mc:AlternateContent>
        <mc:AlternateContent xmlns:mc="http://schemas.openxmlformats.org/markup-compatibility/2006">
          <mc:Choice Requires="x14">
            <control shapeId="16396" name="Group Box 12" r:id="rId12">
              <controlPr print="0" defaultSize="0">
                <anchor moveWithCells="1">
                  <from>
                    <xdr:col>11</xdr:col>
                    <xdr:colOff>428625</xdr:colOff>
                    <xdr:row>37</xdr:row>
                    <xdr:rowOff>180975</xdr:rowOff>
                  </from>
                  <to>
                    <xdr:col>15</xdr:col>
                    <xdr:colOff>209550</xdr:colOff>
                    <xdr:row>44</xdr:row>
                    <xdr:rowOff>0</xdr:rowOff>
                  </to>
                </anchor>
              </controlPr>
            </control>
          </mc:Choice>
        </mc:AlternateContent>
        <mc:AlternateContent xmlns:mc="http://schemas.openxmlformats.org/markup-compatibility/2006">
          <mc:Choice Requires="x14">
            <control shapeId="16397" name="Group Box 13" r:id="rId13">
              <controlPr print="0" defaultSize="0">
                <anchor moveWithCells="1">
                  <from>
                    <xdr:col>8</xdr:col>
                    <xdr:colOff>209550</xdr:colOff>
                    <xdr:row>37</xdr:row>
                    <xdr:rowOff>171450</xdr:rowOff>
                  </from>
                  <to>
                    <xdr:col>11</xdr:col>
                    <xdr:colOff>238125</xdr:colOff>
                    <xdr:row>43</xdr:row>
                    <xdr:rowOff>371475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AC109"/>
  <sheetViews>
    <sheetView showGridLines="0" topLeftCell="A46"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一般公共服务</v>
      </c>
      <c r="E4" s="8"/>
      <c r="F4" s="8"/>
      <c r="G4" s="8"/>
      <c r="H4" s="6"/>
      <c r="I4" s="70"/>
    </row>
    <row r="5" customFormat="1" ht="64.5" customHeight="1" spans="1:9">
      <c r="A5" s="7" t="s">
        <v>5426</v>
      </c>
      <c r="B5" s="7"/>
      <c r="C5" s="7"/>
      <c r="D5" s="9" t="str">
        <f>IF(村级组织运转!D5="","",村级组织运转!D5)</f>
        <v>183001-广水市余店镇人民政府</v>
      </c>
      <c r="E5" s="9"/>
      <c r="F5" s="9"/>
      <c r="G5" s="9"/>
      <c r="H5" s="6"/>
      <c r="I5" s="70"/>
    </row>
    <row r="6" customFormat="1" ht="64.5" customHeight="1" spans="1:9">
      <c r="A6" s="7" t="s">
        <v>5427</v>
      </c>
      <c r="B6" s="7" t="s">
        <v>20</v>
      </c>
      <c r="C6" s="7"/>
      <c r="D6" s="8" t="s">
        <v>34</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8">
      <c r="A11" s="17" t="s">
        <v>5432</v>
      </c>
      <c r="B11" s="17"/>
      <c r="C11" s="18"/>
      <c r="D11" s="19"/>
      <c r="E11" s="19"/>
      <c r="G11" s="20" t="s">
        <v>5433</v>
      </c>
      <c r="H11" s="20"/>
    </row>
    <row r="12" s="2" customFormat="1" ht="22.5" customHeight="1" spans="1:29">
      <c r="A12" s="21" t="s">
        <v>5434</v>
      </c>
      <c r="B12" s="22"/>
      <c r="C12" s="21" t="str">
        <f ca="1">MID(CELL("filename",A1),FIND("]",CELL("filename",A1))+1,99)</f>
        <v>一般公共服务</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22.5" customHeight="1" spans="1:29">
      <c r="A13" s="21" t="s">
        <v>5438</v>
      </c>
      <c r="B13" s="22"/>
      <c r="C13" s="21" t="s">
        <v>5439</v>
      </c>
      <c r="D13" s="22"/>
      <c r="E13" s="21" t="s">
        <v>5440</v>
      </c>
      <c r="F13" s="22"/>
      <c r="G13" s="25" t="s">
        <v>5439</v>
      </c>
      <c r="H13" s="26"/>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67</v>
      </c>
      <c r="D17" s="22"/>
      <c r="E17" s="27" t="s">
        <v>7</v>
      </c>
      <c r="F17" s="27"/>
      <c r="G17" s="27"/>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f>IF(村级组织运转!C19="","",村级组织运转!C19)</f>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c r="D20" s="29"/>
      <c r="E20" s="29"/>
      <c r="F20" s="29"/>
      <c r="G20" s="29"/>
      <c r="H20" s="29"/>
    </row>
    <row r="21" s="2" customFormat="1" ht="90" customHeight="1" spans="1:8">
      <c r="A21" s="21" t="s">
        <v>5457</v>
      </c>
      <c r="B21" s="22"/>
      <c r="C21" s="29" t="s">
        <v>5834</v>
      </c>
      <c r="D21" s="29"/>
      <c r="E21" s="29"/>
      <c r="F21" s="29"/>
      <c r="G21" s="29"/>
      <c r="H21" s="29"/>
    </row>
    <row r="22" s="2" customFormat="1" ht="22.5" customHeight="1" spans="1:8">
      <c r="A22" s="21" t="s">
        <v>5459</v>
      </c>
      <c r="B22" s="22"/>
      <c r="C22" s="30">
        <v>2720000</v>
      </c>
      <c r="D22" s="30"/>
      <c r="E22" s="21" t="s">
        <v>5460</v>
      </c>
      <c r="F22" s="22"/>
      <c r="G22" s="31">
        <f>G28</f>
        <v>544000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t="str">
        <f>IF(E24&gt;0,F24/E24,"")</f>
        <v/>
      </c>
      <c r="H24" s="27"/>
    </row>
    <row r="25" s="2" customFormat="1" ht="22.5" customHeight="1" spans="1:8">
      <c r="A25" s="35"/>
      <c r="B25" s="36"/>
      <c r="C25" s="21" t="str">
        <f>IF(C19="","",C19-1&amp;"年")</f>
        <v>2024年</v>
      </c>
      <c r="D25" s="22"/>
      <c r="E25" s="37">
        <v>544000</v>
      </c>
      <c r="F25" s="37">
        <v>544000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544000</v>
      </c>
      <c r="H28" s="30"/>
    </row>
    <row r="29" s="2" customFormat="1" ht="22.5" customHeight="1" spans="1:8">
      <c r="A29" s="35"/>
      <c r="B29" s="36"/>
      <c r="C29" s="42" t="s">
        <v>5471</v>
      </c>
      <c r="D29" s="43"/>
      <c r="E29" s="43"/>
      <c r="F29" s="43"/>
      <c r="G29" s="30">
        <f>SUM(G30,G33)</f>
        <v>544000</v>
      </c>
      <c r="H29" s="30"/>
    </row>
    <row r="30" s="2" customFormat="1" ht="22.5" customHeight="1" spans="1:8">
      <c r="A30" s="35"/>
      <c r="B30" s="36"/>
      <c r="C30" s="44" t="s">
        <v>5472</v>
      </c>
      <c r="D30" s="45"/>
      <c r="E30" s="45"/>
      <c r="F30" s="45"/>
      <c r="G30" s="30">
        <f>SUM(G31:G32)</f>
        <v>544000</v>
      </c>
      <c r="H30" s="30"/>
    </row>
    <row r="31" s="2" customFormat="1" ht="22.5" customHeight="1" spans="1:8">
      <c r="A31" s="35"/>
      <c r="B31" s="36"/>
      <c r="C31" s="44" t="s">
        <v>5473</v>
      </c>
      <c r="D31" s="45"/>
      <c r="E31" s="45"/>
      <c r="F31" s="45"/>
      <c r="G31" s="30">
        <v>544000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30" customHeight="1" spans="1:16">
      <c r="A39" s="50" t="s">
        <v>181</v>
      </c>
      <c r="B39" s="51" t="s">
        <v>206</v>
      </c>
      <c r="C39" s="52"/>
      <c r="D39" s="53">
        <v>40000</v>
      </c>
      <c r="E39" s="54" t="s">
        <v>5835</v>
      </c>
      <c r="F39" s="55"/>
      <c r="G39" s="55"/>
      <c r="H39" s="56"/>
      <c r="I39" s="77" t="str">
        <f>IF(B39="","",IFERROR(IF(COUNTIF(CS!$BR$2:$BR$1835,B39)&gt;0,IF(ISNUMBER(MID(B39,7,1)*1)=TRUE,CS!$B$13,CS!$B$14),VLOOKUP(B39,CS!BP:BQ,2,0)),CS!$B$12))</f>
        <v>其他政府办公厅（室）及相关机构事务支出</v>
      </c>
      <c r="J39" s="78"/>
      <c r="K39" s="78"/>
      <c r="L39" s="78"/>
      <c r="M39" s="79" t="s">
        <v>5484</v>
      </c>
      <c r="N39" s="79"/>
      <c r="O39" s="79"/>
      <c r="P39" s="73"/>
    </row>
    <row r="40" s="2" customFormat="1" ht="30" customHeight="1" spans="1:16">
      <c r="A40" s="50" t="s">
        <v>121</v>
      </c>
      <c r="B40" s="51" t="s">
        <v>206</v>
      </c>
      <c r="C40" s="52"/>
      <c r="D40" s="53">
        <v>41000</v>
      </c>
      <c r="E40" s="57"/>
      <c r="F40" s="58"/>
      <c r="G40" s="58"/>
      <c r="H40" s="59"/>
      <c r="I40" s="77" t="str">
        <f>IF(B40="","",IFERROR(IF(COUNTIF(CS!$BR$2:$BR$1835,B40)&gt;0,IF(ISNUMBER(MID(B40,7,1)*1)=TRUE,CS!$B$13,CS!$B$14),VLOOKUP(B40,CS!BP:BQ,2,0)),CS!$B$12))</f>
        <v>其他政府办公厅（室）及相关机构事务支出</v>
      </c>
      <c r="J40" s="78"/>
      <c r="K40" s="78"/>
      <c r="L40" s="78"/>
      <c r="M40" s="79"/>
      <c r="N40" s="79"/>
      <c r="O40" s="79"/>
      <c r="P40" s="73"/>
    </row>
    <row r="41" s="2" customFormat="1" ht="49" customHeight="1" spans="1:16">
      <c r="A41" s="50" t="s">
        <v>126</v>
      </c>
      <c r="B41" s="51" t="s">
        <v>206</v>
      </c>
      <c r="C41" s="52"/>
      <c r="D41" s="53">
        <v>87000</v>
      </c>
      <c r="E41" s="60" t="s">
        <v>5836</v>
      </c>
      <c r="F41" s="60"/>
      <c r="G41" s="60"/>
      <c r="H41" s="60"/>
      <c r="I41" s="77" t="str">
        <f>IF(B41="","",IFERROR(IF(COUNTIF(CS!$BR$2:$BR$1835,B41)&gt;0,IF(ISNUMBER(MID(B41,7,1)*1)=TRUE,CS!$B$13,CS!$B$14),VLOOKUP(B41,CS!BP:BQ,2,0)),CS!$B$12))</f>
        <v>其他政府办公厅（室）及相关机构事务支出</v>
      </c>
      <c r="J41" s="78"/>
      <c r="K41" s="78"/>
      <c r="L41" s="78"/>
      <c r="M41" s="79"/>
      <c r="N41" s="79"/>
      <c r="O41" s="79"/>
      <c r="P41" s="73"/>
    </row>
    <row r="42" s="2" customFormat="1" ht="41" customHeight="1" spans="1:16">
      <c r="A42" s="50" t="s">
        <v>121</v>
      </c>
      <c r="B42" s="51" t="s">
        <v>206</v>
      </c>
      <c r="C42" s="52"/>
      <c r="D42" s="53">
        <v>40000</v>
      </c>
      <c r="E42" s="61" t="s">
        <v>5837</v>
      </c>
      <c r="F42" s="62"/>
      <c r="G42" s="62"/>
      <c r="H42" s="63"/>
      <c r="I42" s="77" t="str">
        <f>IF(B42="","",IFERROR(IF(COUNTIF(CS!$BR$2:$BR$1835,B42)&gt;0,IF(ISNUMBER(MID(B42,7,1)*1)=TRUE,CS!$B$13,CS!$B$14),VLOOKUP(B42,CS!BP:BQ,2,0)),CS!$B$12))</f>
        <v>其他政府办公厅（室）及相关机构事务支出</v>
      </c>
      <c r="J42" s="78"/>
      <c r="K42" s="78"/>
      <c r="L42" s="78"/>
      <c r="M42" s="79"/>
      <c r="N42" s="79"/>
      <c r="O42" s="79"/>
      <c r="P42" s="73"/>
    </row>
    <row r="43" s="2" customFormat="1" ht="30" customHeight="1" spans="1:16">
      <c r="A43" s="50" t="s">
        <v>126</v>
      </c>
      <c r="B43" s="51" t="s">
        <v>206</v>
      </c>
      <c r="C43" s="52"/>
      <c r="D43" s="53">
        <v>20000</v>
      </c>
      <c r="E43" s="57"/>
      <c r="F43" s="58"/>
      <c r="G43" s="58"/>
      <c r="H43" s="59"/>
      <c r="I43" s="77" t="str">
        <f>IF(B43="","",IFERROR(IF(COUNTIF(CS!$BR$2:$BR$1835,B43)&gt;0,IF(ISNUMBER(MID(B43,7,1)*1)=TRUE,CS!$B$13,CS!$B$14),VLOOKUP(B43,CS!BP:BQ,2,0)),CS!$B$12))</f>
        <v>其他政府办公厅（室）及相关机构事务支出</v>
      </c>
      <c r="J43" s="78"/>
      <c r="K43" s="78"/>
      <c r="L43" s="78"/>
      <c r="M43" s="79"/>
      <c r="N43" s="79"/>
      <c r="O43" s="79"/>
      <c r="P43" s="73"/>
    </row>
    <row r="44" s="2" customFormat="1" ht="38" customHeight="1" spans="1:16">
      <c r="A44" s="50" t="s">
        <v>126</v>
      </c>
      <c r="B44" s="51" t="s">
        <v>206</v>
      </c>
      <c r="C44" s="52"/>
      <c r="D44" s="53">
        <v>50000</v>
      </c>
      <c r="E44" s="54" t="s">
        <v>5838</v>
      </c>
      <c r="F44" s="55"/>
      <c r="G44" s="55"/>
      <c r="H44" s="56"/>
      <c r="I44" s="77" t="str">
        <f>IF(B44="","",IFERROR(IF(COUNTIF(CS!$BR$2:$BR$1835,B44)&gt;0,IF(ISNUMBER(MID(B44,7,1)*1)=TRUE,CS!$B$13,CS!$B$14),VLOOKUP(B44,CS!BP:BQ,2,0)),CS!$B$12))</f>
        <v>其他政府办公厅（室）及相关机构事务支出</v>
      </c>
      <c r="J44" s="78"/>
      <c r="K44" s="78"/>
      <c r="L44" s="78"/>
      <c r="M44" s="79"/>
      <c r="N44" s="79"/>
      <c r="O44" s="79"/>
      <c r="P44" s="73"/>
    </row>
    <row r="45" s="2" customFormat="1" ht="30" customHeight="1" spans="1:16">
      <c r="A45" s="50" t="s">
        <v>191</v>
      </c>
      <c r="B45" s="51" t="s">
        <v>206</v>
      </c>
      <c r="C45" s="52"/>
      <c r="D45" s="53">
        <v>90000</v>
      </c>
      <c r="E45" s="61"/>
      <c r="F45" s="62"/>
      <c r="G45" s="62"/>
      <c r="H45" s="63"/>
      <c r="I45" s="77" t="str">
        <f>IF(B45="","",IFERROR(IF(COUNTIF(CS!$BR$2:$BR$1835,B45)&gt;0,IF(ISNUMBER(MID(B45,7,1)*1)=TRUE,CS!$B$13,CS!$B$14),VLOOKUP(B45,CS!BP:BQ,2,0)),CS!$B$12))</f>
        <v>其他政府办公厅（室）及相关机构事务支出</v>
      </c>
      <c r="J45" s="78"/>
      <c r="K45" s="78"/>
      <c r="L45" s="78"/>
      <c r="M45" s="79"/>
      <c r="N45" s="79"/>
      <c r="O45" s="79"/>
      <c r="P45" s="73"/>
    </row>
    <row r="46" s="2" customFormat="1" ht="30" customHeight="1" spans="1:16">
      <c r="A46" s="50" t="s">
        <v>164</v>
      </c>
      <c r="B46" s="51" t="s">
        <v>206</v>
      </c>
      <c r="C46" s="52"/>
      <c r="D46" s="53">
        <v>148000</v>
      </c>
      <c r="E46" s="61"/>
      <c r="F46" s="62"/>
      <c r="G46" s="62"/>
      <c r="H46" s="63"/>
      <c r="I46" s="77" t="str">
        <f>IF(B46="","",IFERROR(IF(COUNTIF(CS!$BR$2:$BR$1835,B46)&gt;0,IF(ISNUMBER(MID(B46,7,1)*1)=TRUE,CS!$B$13,CS!$B$14),VLOOKUP(B46,CS!BP:BQ,2,0)),CS!$B$12))</f>
        <v>其他政府办公厅（室）及相关机构事务支出</v>
      </c>
      <c r="J46" s="78"/>
      <c r="K46" s="78"/>
      <c r="L46" s="78"/>
      <c r="M46" s="79"/>
      <c r="N46" s="79"/>
      <c r="O46" s="79"/>
      <c r="P46" s="73"/>
    </row>
    <row r="47" s="2" customFormat="1" ht="30" customHeight="1" spans="1:16">
      <c r="A47" s="50" t="s">
        <v>177</v>
      </c>
      <c r="B47" s="51" t="s">
        <v>206</v>
      </c>
      <c r="C47" s="52"/>
      <c r="D47" s="53">
        <v>8000</v>
      </c>
      <c r="E47" s="57"/>
      <c r="F47" s="58"/>
      <c r="G47" s="58"/>
      <c r="H47" s="59"/>
      <c r="I47" s="77" t="str">
        <f>IF(B47="","",IFERROR(IF(COUNTIF(CS!$BR$2:$BR$1835,B47)&gt;0,IF(ISNUMBER(MID(B47,7,1)*1)=TRUE,CS!$B$13,CS!$B$14),VLOOKUP(B47,CS!BP:BQ,2,0)),CS!$B$12))</f>
        <v>其他政府办公厅（室）及相关机构事务支出</v>
      </c>
      <c r="J47" s="78"/>
      <c r="K47" s="78"/>
      <c r="L47" s="78"/>
      <c r="M47" s="79"/>
      <c r="N47" s="79"/>
      <c r="O47" s="79"/>
      <c r="P47" s="73"/>
    </row>
    <row r="48" s="2" customFormat="1" ht="30" customHeight="1" spans="1:16">
      <c r="A48" s="50" t="s">
        <v>121</v>
      </c>
      <c r="B48" s="51" t="s">
        <v>206</v>
      </c>
      <c r="C48" s="52"/>
      <c r="D48" s="53">
        <v>20000</v>
      </c>
      <c r="E48" s="64" t="s">
        <v>5839</v>
      </c>
      <c r="F48" s="64"/>
      <c r="G48" s="64"/>
      <c r="H48" s="64"/>
      <c r="I48" s="77" t="str">
        <f>IF(B48="","",IFERROR(IF(COUNTIF(CS!$BR$2:$BR$1835,B48)&gt;0,IF(ISNUMBER(MID(B48,7,1)*1)=TRUE,CS!$B$13,CS!$B$14),VLOOKUP(B48,CS!BP:BQ,2,0)),CS!$B$12))</f>
        <v>其他政府办公厅（室）及相关机构事务支出</v>
      </c>
      <c r="J48" s="78"/>
      <c r="K48" s="78"/>
      <c r="L48" s="78"/>
      <c r="M48" s="79"/>
      <c r="N48" s="79"/>
      <c r="O48" s="79"/>
      <c r="P48" s="73"/>
    </row>
    <row r="49" s="2" customFormat="1" ht="22.5" customHeight="1" spans="1:16">
      <c r="A49" s="48" t="s">
        <v>5487</v>
      </c>
      <c r="B49" s="48"/>
      <c r="C49" s="48"/>
      <c r="D49" s="48"/>
      <c r="E49" s="48"/>
      <c r="F49" s="48"/>
      <c r="G49" s="48"/>
      <c r="H49" s="48"/>
      <c r="I49" s="80"/>
      <c r="J49" s="73"/>
      <c r="K49" s="73"/>
      <c r="L49" s="73"/>
      <c r="M49" s="73"/>
      <c r="N49" s="73"/>
      <c r="O49" s="73"/>
      <c r="P49" s="73"/>
    </row>
    <row r="50" s="2" customFormat="1" ht="22.5" customHeight="1" spans="1:8">
      <c r="A50" s="29" t="s">
        <v>8</v>
      </c>
      <c r="B50" s="65" t="s">
        <v>9</v>
      </c>
      <c r="C50" s="66"/>
      <c r="D50" s="29" t="s">
        <v>5488</v>
      </c>
      <c r="E50" s="29" t="s">
        <v>5489</v>
      </c>
      <c r="F50" s="29" t="s">
        <v>5490</v>
      </c>
      <c r="G50" s="21" t="s">
        <v>5491</v>
      </c>
      <c r="H50" s="22"/>
    </row>
    <row r="51" s="2" customFormat="1" ht="22.5" customHeight="1" spans="1:8">
      <c r="A51" s="67"/>
      <c r="B51" s="67"/>
      <c r="C51" s="67"/>
      <c r="D51" s="29"/>
      <c r="E51" s="29"/>
      <c r="F51" s="68"/>
      <c r="G51" s="31" t="str">
        <f>IF(OR(E51&gt;0,F51&gt;0),E51*F51,"")</f>
        <v/>
      </c>
      <c r="H51" s="32"/>
    </row>
    <row r="52" s="2" customFormat="1" ht="22.5" customHeight="1" spans="1:8">
      <c r="A52" s="67"/>
      <c r="B52" s="67"/>
      <c r="C52" s="67"/>
      <c r="D52" s="29"/>
      <c r="E52" s="29"/>
      <c r="F52" s="68"/>
      <c r="G52" s="31" t="str">
        <f t="shared" ref="G52:G59" si="0">IF(OR(E52="",F52=""),"",E52*F52)</f>
        <v/>
      </c>
      <c r="H52" s="32"/>
    </row>
    <row r="53" s="2" customFormat="1" ht="22.5" customHeight="1" spans="1:8">
      <c r="A53" s="67"/>
      <c r="B53" s="67"/>
      <c r="C53" s="67"/>
      <c r="D53" s="29"/>
      <c r="E53" s="29"/>
      <c r="F53" s="68"/>
      <c r="G53" s="31" t="str">
        <f t="shared" si="0"/>
        <v/>
      </c>
      <c r="H53" s="32"/>
    </row>
    <row r="54" s="2" customFormat="1" ht="22.5" customHeight="1" spans="1:8">
      <c r="A54" s="67"/>
      <c r="B54" s="67"/>
      <c r="C54" s="67"/>
      <c r="D54" s="29"/>
      <c r="E54" s="29"/>
      <c r="F54" s="68"/>
      <c r="G54" s="31" t="str">
        <f t="shared" si="0"/>
        <v/>
      </c>
      <c r="H54" s="32"/>
    </row>
    <row r="55" s="2" customFormat="1" ht="22.5" customHeight="1" spans="1:8">
      <c r="A55" s="67"/>
      <c r="B55" s="67"/>
      <c r="C55" s="67"/>
      <c r="D55" s="29"/>
      <c r="E55" s="29"/>
      <c r="F55" s="68"/>
      <c r="G55" s="31" t="str">
        <f t="shared" si="0"/>
        <v/>
      </c>
      <c r="H55" s="32"/>
    </row>
    <row r="56" s="2" customFormat="1" ht="22.5" customHeight="1" spans="1:8">
      <c r="A56" s="67"/>
      <c r="B56" s="67"/>
      <c r="C56" s="67"/>
      <c r="D56" s="29"/>
      <c r="E56" s="29"/>
      <c r="F56" s="68"/>
      <c r="G56" s="31" t="str">
        <f t="shared" si="0"/>
        <v/>
      </c>
      <c r="H56" s="32"/>
    </row>
    <row r="57" s="2" customFormat="1" ht="22.5" customHeight="1" spans="1:8">
      <c r="A57" s="67"/>
      <c r="B57" s="67"/>
      <c r="C57" s="67"/>
      <c r="D57" s="29"/>
      <c r="E57" s="29"/>
      <c r="F57" s="68"/>
      <c r="G57" s="31" t="str">
        <f t="shared" si="0"/>
        <v/>
      </c>
      <c r="H57" s="32"/>
    </row>
    <row r="58" s="2" customFormat="1" ht="22.5" customHeight="1" spans="1:8">
      <c r="A58" s="67"/>
      <c r="B58" s="67"/>
      <c r="C58" s="67"/>
      <c r="D58" s="29"/>
      <c r="E58" s="29"/>
      <c r="F58" s="68"/>
      <c r="G58" s="31" t="str">
        <f t="shared" si="0"/>
        <v/>
      </c>
      <c r="H58" s="32"/>
    </row>
    <row r="59" s="2" customFormat="1" ht="22.5" customHeight="1" spans="1:8">
      <c r="A59" s="67"/>
      <c r="B59" s="67"/>
      <c r="C59" s="67"/>
      <c r="D59" s="29"/>
      <c r="E59" s="29"/>
      <c r="F59" s="68"/>
      <c r="G59" s="31" t="str">
        <f t="shared" si="0"/>
        <v/>
      </c>
      <c r="H59" s="32"/>
    </row>
    <row r="60" s="2" customFormat="1" ht="22.5" customHeight="1" spans="1:8">
      <c r="A60" s="48" t="s">
        <v>5492</v>
      </c>
      <c r="B60" s="48"/>
      <c r="C60" s="48"/>
      <c r="D60" s="48"/>
      <c r="E60" s="48"/>
      <c r="F60" s="48"/>
      <c r="G60" s="48"/>
      <c r="H60" s="48"/>
    </row>
    <row r="61" s="2" customFormat="1" ht="22.5" customHeight="1" spans="1:8">
      <c r="A61" s="67" t="s">
        <v>5493</v>
      </c>
      <c r="B61" s="67"/>
      <c r="C61" s="67"/>
      <c r="D61" s="67" t="s">
        <v>5494</v>
      </c>
      <c r="E61" s="67"/>
      <c r="F61" s="67"/>
      <c r="G61" s="67"/>
      <c r="H61" s="67"/>
    </row>
    <row r="62" s="2" customFormat="1" ht="22.5" customHeight="1" spans="1:8">
      <c r="A62" s="69" t="s">
        <v>5495</v>
      </c>
      <c r="B62" s="69"/>
      <c r="C62" s="69"/>
      <c r="D62" s="67"/>
      <c r="E62" s="67"/>
      <c r="F62" s="67"/>
      <c r="G62" s="67"/>
      <c r="H62" s="67"/>
    </row>
    <row r="63" s="2" customFormat="1" ht="22.5" customHeight="1" spans="1:8">
      <c r="A63" s="69" t="s">
        <v>5496</v>
      </c>
      <c r="B63" s="69"/>
      <c r="C63" s="69"/>
      <c r="D63" s="67"/>
      <c r="E63" s="67"/>
      <c r="F63" s="67"/>
      <c r="G63" s="67"/>
      <c r="H63" s="67"/>
    </row>
    <row r="64" s="2" customFormat="1" ht="33" customHeight="1" spans="1:8">
      <c r="A64" s="69" t="s">
        <v>5497</v>
      </c>
      <c r="B64" s="69"/>
      <c r="C64" s="69"/>
      <c r="D64" s="67" t="s">
        <v>5834</v>
      </c>
      <c r="E64" s="67"/>
      <c r="F64" s="67"/>
      <c r="G64" s="67"/>
      <c r="H64" s="67"/>
    </row>
    <row r="65" s="2" customFormat="1" ht="22.5" customHeight="1" spans="1:8">
      <c r="A65" s="69" t="s">
        <v>5496</v>
      </c>
      <c r="B65" s="69"/>
      <c r="C65" s="69"/>
      <c r="D65" s="67"/>
      <c r="E65" s="67"/>
      <c r="F65" s="67"/>
      <c r="G65" s="67"/>
      <c r="H65" s="67"/>
    </row>
    <row r="66" s="2" customFormat="1" ht="22.5" customHeight="1" spans="1:8">
      <c r="A66" s="82" t="s">
        <v>5498</v>
      </c>
      <c r="B66" s="83"/>
      <c r="C66" s="83"/>
      <c r="D66" s="83"/>
      <c r="E66" s="83"/>
      <c r="F66" s="83"/>
      <c r="G66" s="83"/>
      <c r="H66" s="84"/>
    </row>
    <row r="67" s="2" customFormat="1" ht="35.25" customHeight="1" spans="1:8">
      <c r="A67" s="69" t="s">
        <v>5499</v>
      </c>
      <c r="B67" s="69" t="s">
        <v>5500</v>
      </c>
      <c r="C67" s="69" t="s">
        <v>5501</v>
      </c>
      <c r="D67" s="85" t="s">
        <v>5502</v>
      </c>
      <c r="E67" s="86"/>
      <c r="F67" s="69" t="s">
        <v>5503</v>
      </c>
      <c r="G67" s="85" t="s">
        <v>5504</v>
      </c>
      <c r="H67" s="86"/>
    </row>
    <row r="68" s="2" customFormat="1" ht="31.5" customHeight="1" spans="1:8">
      <c r="A68" s="69" t="s">
        <v>5495</v>
      </c>
      <c r="B68" s="69" t="s">
        <v>5505</v>
      </c>
      <c r="C68" s="69" t="s">
        <v>5506</v>
      </c>
      <c r="D68" s="85"/>
      <c r="E68" s="86"/>
      <c r="F68" s="69"/>
      <c r="G68" s="85"/>
      <c r="H68" s="86"/>
    </row>
    <row r="69" s="2" customFormat="1" ht="31.5" customHeight="1" spans="1:8">
      <c r="A69" s="69"/>
      <c r="B69" s="69"/>
      <c r="C69" s="69"/>
      <c r="D69" s="85" t="s">
        <v>5507</v>
      </c>
      <c r="E69" s="86"/>
      <c r="F69" s="69"/>
      <c r="G69" s="85"/>
      <c r="H69" s="86"/>
    </row>
    <row r="70" s="2" customFormat="1" ht="31.5" customHeight="1" spans="1:8">
      <c r="A70" s="69"/>
      <c r="B70" s="69"/>
      <c r="C70" s="69" t="s">
        <v>5508</v>
      </c>
      <c r="D70" s="85"/>
      <c r="E70" s="86"/>
      <c r="F70" s="69"/>
      <c r="G70" s="85"/>
      <c r="H70" s="86"/>
    </row>
    <row r="71" s="2" customFormat="1" ht="31.5" customHeight="1" spans="1:8">
      <c r="A71" s="69"/>
      <c r="B71" s="69"/>
      <c r="C71" s="69"/>
      <c r="D71" s="85" t="s">
        <v>5507</v>
      </c>
      <c r="E71" s="86"/>
      <c r="F71" s="69"/>
      <c r="G71" s="85"/>
      <c r="H71" s="86"/>
    </row>
    <row r="72" s="2" customFormat="1" ht="31.5" customHeight="1" spans="1:8">
      <c r="A72" s="69"/>
      <c r="B72" s="69"/>
      <c r="C72" s="69" t="s">
        <v>5509</v>
      </c>
      <c r="D72" s="85"/>
      <c r="E72" s="86"/>
      <c r="F72" s="69"/>
      <c r="G72" s="85"/>
      <c r="H72" s="86"/>
    </row>
    <row r="73" s="2" customFormat="1" ht="31.5" customHeight="1" spans="1:8">
      <c r="A73" s="69"/>
      <c r="B73" s="69"/>
      <c r="C73" s="69"/>
      <c r="D73" s="85" t="s">
        <v>5507</v>
      </c>
      <c r="E73" s="86"/>
      <c r="F73" s="69"/>
      <c r="G73" s="85"/>
      <c r="H73" s="86"/>
    </row>
    <row r="74" s="2" customFormat="1" ht="31.5" customHeight="1" spans="1:8">
      <c r="A74" s="69"/>
      <c r="B74" s="69" t="s">
        <v>5510</v>
      </c>
      <c r="C74" s="69" t="s">
        <v>5511</v>
      </c>
      <c r="D74" s="85"/>
      <c r="E74" s="86"/>
      <c r="F74" s="69"/>
      <c r="G74" s="85"/>
      <c r="H74" s="86"/>
    </row>
    <row r="75" s="2" customFormat="1" ht="31.5" customHeight="1" spans="1:8">
      <c r="A75" s="69"/>
      <c r="B75" s="69"/>
      <c r="C75" s="69"/>
      <c r="D75" s="85" t="s">
        <v>5507</v>
      </c>
      <c r="E75" s="86"/>
      <c r="F75" s="69"/>
      <c r="G75" s="85"/>
      <c r="H75" s="86"/>
    </row>
    <row r="76" s="2" customFormat="1" ht="31.5" customHeight="1" spans="1:8">
      <c r="A76" s="69"/>
      <c r="B76" s="69"/>
      <c r="C76" s="69" t="s">
        <v>5512</v>
      </c>
      <c r="D76" s="85"/>
      <c r="E76" s="86"/>
      <c r="F76" s="69"/>
      <c r="G76" s="85"/>
      <c r="H76" s="86"/>
    </row>
    <row r="77" s="2" customFormat="1" ht="31.5" customHeight="1" spans="1:8">
      <c r="A77" s="69"/>
      <c r="B77" s="69"/>
      <c r="C77" s="69"/>
      <c r="D77" s="85" t="s">
        <v>5496</v>
      </c>
      <c r="E77" s="86"/>
      <c r="F77" s="69"/>
      <c r="G77" s="85"/>
      <c r="H77" s="86"/>
    </row>
    <row r="78" s="2" customFormat="1" ht="31.5" customHeight="1" spans="1:8">
      <c r="A78" s="69"/>
      <c r="B78" s="69"/>
      <c r="C78" s="69" t="s">
        <v>5513</v>
      </c>
      <c r="D78" s="85"/>
      <c r="E78" s="86"/>
      <c r="F78" s="69"/>
      <c r="G78" s="85"/>
      <c r="H78" s="86"/>
    </row>
    <row r="79" s="2" customFormat="1" ht="31.5" customHeight="1" spans="1:8">
      <c r="A79" s="69"/>
      <c r="B79" s="69"/>
      <c r="C79" s="69"/>
      <c r="D79" s="85" t="s">
        <v>5507</v>
      </c>
      <c r="E79" s="86"/>
      <c r="F79" s="69"/>
      <c r="G79" s="85"/>
      <c r="H79" s="86"/>
    </row>
    <row r="80" s="2" customFormat="1" ht="31.5" customHeight="1" spans="1:8">
      <c r="A80" s="69"/>
      <c r="B80" s="69" t="s">
        <v>5514</v>
      </c>
      <c r="C80" s="69" t="s">
        <v>5515</v>
      </c>
      <c r="D80" s="85"/>
      <c r="E80" s="86"/>
      <c r="F80" s="69"/>
      <c r="G80" s="85"/>
      <c r="H80" s="86"/>
    </row>
    <row r="81" s="2" customFormat="1" ht="31.5" customHeight="1" spans="1:8">
      <c r="A81" s="69"/>
      <c r="B81" s="69"/>
      <c r="C81" s="69"/>
      <c r="D81" s="85" t="s">
        <v>5507</v>
      </c>
      <c r="E81" s="86"/>
      <c r="F81" s="69"/>
      <c r="G81" s="85"/>
      <c r="H81" s="86"/>
    </row>
    <row r="82" s="2" customFormat="1" ht="31.5" customHeight="1" spans="1:8">
      <c r="A82" s="69"/>
      <c r="B82" s="69"/>
      <c r="C82" s="69" t="s">
        <v>5516</v>
      </c>
      <c r="D82" s="85"/>
      <c r="E82" s="86"/>
      <c r="F82" s="69"/>
      <c r="G82" s="85"/>
      <c r="H82" s="86"/>
    </row>
    <row r="83" s="2" customFormat="1" ht="31.5" customHeight="1" spans="1:8">
      <c r="A83" s="69"/>
      <c r="B83" s="69"/>
      <c r="C83" s="69"/>
      <c r="D83" s="85" t="s">
        <v>5496</v>
      </c>
      <c r="E83" s="86"/>
      <c r="F83" s="69"/>
      <c r="G83" s="85"/>
      <c r="H83" s="86"/>
    </row>
    <row r="84" s="2" customFormat="1" ht="31.5" customHeight="1" spans="1:8">
      <c r="A84" s="69"/>
      <c r="B84" s="69"/>
      <c r="C84" s="69" t="s">
        <v>5517</v>
      </c>
      <c r="D84" s="85"/>
      <c r="E84" s="86"/>
      <c r="F84" s="69"/>
      <c r="G84" s="85"/>
      <c r="H84" s="86"/>
    </row>
    <row r="85" s="2" customFormat="1" ht="31.5" customHeight="1" spans="1:8">
      <c r="A85" s="69"/>
      <c r="B85" s="69"/>
      <c r="C85" s="69"/>
      <c r="D85" s="85" t="s">
        <v>5507</v>
      </c>
      <c r="E85" s="86"/>
      <c r="F85" s="69"/>
      <c r="G85" s="85"/>
      <c r="H85" s="86"/>
    </row>
    <row r="86" s="2" customFormat="1" ht="48.75" customHeight="1" spans="1:8">
      <c r="A86" s="69"/>
      <c r="B86" s="69" t="s">
        <v>5518</v>
      </c>
      <c r="C86" s="69" t="s">
        <v>5519</v>
      </c>
      <c r="D86" s="85"/>
      <c r="E86" s="86"/>
      <c r="F86" s="69"/>
      <c r="G86" s="85"/>
      <c r="H86" s="86"/>
    </row>
    <row r="87" s="2" customFormat="1" ht="31.5" customHeight="1" spans="1:8">
      <c r="A87" s="69" t="s">
        <v>5520</v>
      </c>
      <c r="B87" s="69" t="s">
        <v>5521</v>
      </c>
      <c r="C87" s="69"/>
      <c r="D87" s="85"/>
      <c r="E87" s="86"/>
      <c r="F87" s="69"/>
      <c r="G87" s="85"/>
      <c r="H87" s="86"/>
    </row>
    <row r="88" s="2" customFormat="1" ht="22.5" customHeight="1" spans="1:8">
      <c r="A88" s="87" t="s">
        <v>5522</v>
      </c>
      <c r="B88" s="87"/>
      <c r="C88" s="87"/>
      <c r="D88" s="87"/>
      <c r="E88" s="87"/>
      <c r="F88" s="87"/>
      <c r="G88" s="87"/>
      <c r="H88" s="87"/>
    </row>
    <row r="89" s="2" customFormat="1" ht="22.5" customHeight="1" spans="1:8">
      <c r="A89" s="69" t="s">
        <v>5499</v>
      </c>
      <c r="B89" s="69" t="s">
        <v>5500</v>
      </c>
      <c r="C89" s="69" t="s">
        <v>5501</v>
      </c>
      <c r="D89" s="69" t="s">
        <v>5502</v>
      </c>
      <c r="E89" s="69" t="s">
        <v>5503</v>
      </c>
      <c r="F89" s="69"/>
      <c r="G89" s="69"/>
      <c r="H89" s="69" t="s">
        <v>5504</v>
      </c>
    </row>
    <row r="90" s="2" customFormat="1" ht="37.5" customHeight="1" spans="1:8">
      <c r="A90" s="69"/>
      <c r="B90" s="69"/>
      <c r="C90" s="69"/>
      <c r="D90" s="69"/>
      <c r="E90" s="69" t="s">
        <v>5523</v>
      </c>
      <c r="F90" s="69" t="s">
        <v>5524</v>
      </c>
      <c r="G90" s="69" t="s">
        <v>5525</v>
      </c>
      <c r="H90" s="69"/>
    </row>
    <row r="91" s="2" customFormat="1" ht="31.5" customHeight="1" spans="1:8">
      <c r="A91" s="69" t="s">
        <v>5497</v>
      </c>
      <c r="B91" s="69" t="s">
        <v>5505</v>
      </c>
      <c r="C91" s="69" t="s">
        <v>5506</v>
      </c>
      <c r="D91" s="69" t="s">
        <v>5526</v>
      </c>
      <c r="E91" s="69"/>
      <c r="F91" s="69" t="s">
        <v>5840</v>
      </c>
      <c r="G91" s="69" t="s">
        <v>5841</v>
      </c>
      <c r="H91" s="69" t="s">
        <v>5529</v>
      </c>
    </row>
    <row r="92" s="2" customFormat="1" ht="31.5" customHeight="1" spans="1:8">
      <c r="A92" s="69"/>
      <c r="B92" s="69"/>
      <c r="C92" s="69"/>
      <c r="D92" s="69" t="s">
        <v>5507</v>
      </c>
      <c r="E92" s="69"/>
      <c r="F92" s="69"/>
      <c r="G92" s="69"/>
      <c r="H92" s="69"/>
    </row>
    <row r="93" s="2" customFormat="1" ht="31.5" customHeight="1" spans="1:8">
      <c r="A93" s="69"/>
      <c r="B93" s="69"/>
      <c r="C93" s="69" t="s">
        <v>5508</v>
      </c>
      <c r="D93" s="69"/>
      <c r="E93" s="69"/>
      <c r="F93" s="69"/>
      <c r="G93" s="69"/>
      <c r="H93" s="69"/>
    </row>
    <row r="94" s="2" customFormat="1" ht="31.5" customHeight="1" spans="1:8">
      <c r="A94" s="69"/>
      <c r="B94" s="69"/>
      <c r="C94" s="69"/>
      <c r="D94" s="69" t="s">
        <v>5507</v>
      </c>
      <c r="E94" s="69"/>
      <c r="F94" s="69"/>
      <c r="G94" s="69"/>
      <c r="H94" s="69"/>
    </row>
    <row r="95" s="2" customFormat="1" ht="31.5" customHeight="1" spans="1:8">
      <c r="A95" s="69"/>
      <c r="B95" s="69"/>
      <c r="C95" s="69" t="s">
        <v>5509</v>
      </c>
      <c r="D95" s="69"/>
      <c r="E95" s="69"/>
      <c r="F95" s="69"/>
      <c r="G95" s="69"/>
      <c r="H95" s="69"/>
    </row>
    <row r="96" s="2" customFormat="1" ht="31.5" customHeight="1" spans="1:8">
      <c r="A96" s="69"/>
      <c r="B96" s="69"/>
      <c r="C96" s="69"/>
      <c r="D96" s="69" t="s">
        <v>5507</v>
      </c>
      <c r="E96" s="69"/>
      <c r="F96" s="69"/>
      <c r="G96" s="69"/>
      <c r="H96" s="69"/>
    </row>
    <row r="97" s="2" customFormat="1" ht="31.5" customHeight="1" spans="1:8">
      <c r="A97" s="69"/>
      <c r="B97" s="69" t="s">
        <v>5510</v>
      </c>
      <c r="C97" s="69" t="s">
        <v>5511</v>
      </c>
      <c r="D97" s="69" t="s">
        <v>5842</v>
      </c>
      <c r="E97" s="88"/>
      <c r="F97" s="88" t="s">
        <v>5564</v>
      </c>
      <c r="G97" s="88" t="s">
        <v>5565</v>
      </c>
      <c r="H97" s="69" t="s">
        <v>5529</v>
      </c>
    </row>
    <row r="98" s="2" customFormat="1" ht="31.5" customHeight="1" spans="1:8">
      <c r="A98" s="69"/>
      <c r="B98" s="69"/>
      <c r="C98" s="69"/>
      <c r="D98" s="69" t="s">
        <v>5843</v>
      </c>
      <c r="E98" s="88"/>
      <c r="F98" s="89" t="s">
        <v>5844</v>
      </c>
      <c r="G98" s="88" t="s">
        <v>5845</v>
      </c>
      <c r="H98" s="69" t="s">
        <v>5529</v>
      </c>
    </row>
    <row r="99" s="2" customFormat="1" ht="31.5" customHeight="1" spans="1:8">
      <c r="A99" s="69"/>
      <c r="B99" s="69"/>
      <c r="C99" s="69"/>
      <c r="D99" s="69" t="s">
        <v>5846</v>
      </c>
      <c r="E99" s="88"/>
      <c r="F99" s="89" t="s">
        <v>5847</v>
      </c>
      <c r="G99" s="88" t="s">
        <v>5848</v>
      </c>
      <c r="H99" s="69" t="s">
        <v>5529</v>
      </c>
    </row>
    <row r="100" s="2" customFormat="1" ht="31.5" customHeight="1" spans="1:8">
      <c r="A100" s="69"/>
      <c r="B100" s="69"/>
      <c r="C100" s="69" t="s">
        <v>5512</v>
      </c>
      <c r="D100" s="69" t="s">
        <v>5849</v>
      </c>
      <c r="E100" s="88"/>
      <c r="F100" s="90">
        <v>1</v>
      </c>
      <c r="G100" s="91" t="s">
        <v>5569</v>
      </c>
      <c r="H100" s="69" t="s">
        <v>5543</v>
      </c>
    </row>
    <row r="101" s="2" customFormat="1" ht="31.5" customHeight="1" spans="1:8">
      <c r="A101" s="69"/>
      <c r="B101" s="69"/>
      <c r="C101" s="69"/>
      <c r="D101" s="69" t="s">
        <v>5850</v>
      </c>
      <c r="E101" s="88"/>
      <c r="F101" s="88" t="s">
        <v>5593</v>
      </c>
      <c r="G101" s="88" t="s">
        <v>5851</v>
      </c>
      <c r="H101" s="69" t="s">
        <v>5543</v>
      </c>
    </row>
    <row r="102" ht="31.5" customHeight="1" spans="1:8">
      <c r="A102" s="69"/>
      <c r="B102" s="69"/>
      <c r="C102" s="69"/>
      <c r="D102" s="69" t="s">
        <v>5852</v>
      </c>
      <c r="E102" s="88"/>
      <c r="F102" s="90">
        <v>0.98</v>
      </c>
      <c r="G102" s="88" t="s">
        <v>5851</v>
      </c>
      <c r="H102" s="69" t="s">
        <v>5543</v>
      </c>
    </row>
    <row r="103" ht="31.5" customHeight="1" spans="1:8">
      <c r="A103" s="69"/>
      <c r="B103" s="69"/>
      <c r="C103" s="69" t="s">
        <v>5513</v>
      </c>
      <c r="D103" s="69" t="s">
        <v>5545</v>
      </c>
      <c r="E103" s="69"/>
      <c r="F103" s="69" t="s">
        <v>5546</v>
      </c>
      <c r="G103" s="69" t="s">
        <v>5546</v>
      </c>
      <c r="H103" s="69" t="s">
        <v>5529</v>
      </c>
    </row>
    <row r="104" ht="31.5" customHeight="1" spans="1:8">
      <c r="A104" s="69"/>
      <c r="B104" s="69"/>
      <c r="C104" s="69"/>
      <c r="D104" s="69" t="s">
        <v>5496</v>
      </c>
      <c r="E104" s="69"/>
      <c r="F104" s="69"/>
      <c r="G104" s="69"/>
      <c r="H104" s="69"/>
    </row>
    <row r="105" ht="37.5" customHeight="1" spans="1:8">
      <c r="A105" s="69"/>
      <c r="B105" s="69" t="s">
        <v>5514</v>
      </c>
      <c r="C105" s="69" t="s">
        <v>5515</v>
      </c>
      <c r="D105" s="69"/>
      <c r="E105" s="69"/>
      <c r="F105" s="69"/>
      <c r="G105" s="69"/>
      <c r="H105" s="69"/>
    </row>
    <row r="106" ht="37.5" customHeight="1" spans="1:8">
      <c r="A106" s="69"/>
      <c r="B106" s="69"/>
      <c r="C106" s="69" t="s">
        <v>5516</v>
      </c>
      <c r="D106" s="69" t="s">
        <v>5853</v>
      </c>
      <c r="E106" s="69"/>
      <c r="F106" s="69" t="s">
        <v>5548</v>
      </c>
      <c r="G106" s="69" t="s">
        <v>5548</v>
      </c>
      <c r="H106" s="69" t="s">
        <v>5529</v>
      </c>
    </row>
    <row r="107" ht="37.5" customHeight="1" spans="1:8">
      <c r="A107" s="69"/>
      <c r="B107" s="69"/>
      <c r="C107" s="69" t="s">
        <v>5517</v>
      </c>
      <c r="D107" s="69"/>
      <c r="E107" s="69"/>
      <c r="F107" s="69"/>
      <c r="G107" s="69"/>
      <c r="H107" s="69"/>
    </row>
    <row r="108" ht="52.5" customHeight="1" spans="1:8">
      <c r="A108" s="69"/>
      <c r="B108" s="69" t="s">
        <v>5518</v>
      </c>
      <c r="C108" s="69" t="s">
        <v>5519</v>
      </c>
      <c r="D108" s="69" t="s">
        <v>5775</v>
      </c>
      <c r="E108" s="69"/>
      <c r="F108" s="92">
        <v>0.98</v>
      </c>
      <c r="G108" s="69" t="s">
        <v>5593</v>
      </c>
      <c r="H108" s="69" t="s">
        <v>5529</v>
      </c>
    </row>
    <row r="109" ht="31.5" customHeight="1" spans="1:8">
      <c r="A109" s="69" t="s">
        <v>5520</v>
      </c>
      <c r="B109" s="69" t="s">
        <v>5553</v>
      </c>
      <c r="C109" s="69"/>
      <c r="D109" s="69"/>
      <c r="E109" s="69"/>
      <c r="F109" s="69"/>
      <c r="G109" s="69"/>
      <c r="H109" s="69"/>
    </row>
  </sheetData>
  <mergeCells count="221">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I39:L39"/>
    <mergeCell ref="B40:C40"/>
    <mergeCell ref="I40:L40"/>
    <mergeCell ref="B41:C41"/>
    <mergeCell ref="E41:H41"/>
    <mergeCell ref="I41:L41"/>
    <mergeCell ref="B42:C42"/>
    <mergeCell ref="I42:L42"/>
    <mergeCell ref="B43:C43"/>
    <mergeCell ref="I43:L43"/>
    <mergeCell ref="B44:C44"/>
    <mergeCell ref="I44:L44"/>
    <mergeCell ref="B45:C45"/>
    <mergeCell ref="I45:L45"/>
    <mergeCell ref="B46:C46"/>
    <mergeCell ref="I46:L46"/>
    <mergeCell ref="B47:C47"/>
    <mergeCell ref="I47:L47"/>
    <mergeCell ref="B48:C48"/>
    <mergeCell ref="E48:H48"/>
    <mergeCell ref="I48:L48"/>
    <mergeCell ref="A49:H49"/>
    <mergeCell ref="I49:L49"/>
    <mergeCell ref="B50:C50"/>
    <mergeCell ref="G50:H50"/>
    <mergeCell ref="B51:C51"/>
    <mergeCell ref="G51:H51"/>
    <mergeCell ref="B52:C52"/>
    <mergeCell ref="G52:H52"/>
    <mergeCell ref="B53:C53"/>
    <mergeCell ref="G53:H53"/>
    <mergeCell ref="B54:C54"/>
    <mergeCell ref="G54:H54"/>
    <mergeCell ref="B55:C55"/>
    <mergeCell ref="G55:H55"/>
    <mergeCell ref="B56:C56"/>
    <mergeCell ref="G56:H56"/>
    <mergeCell ref="B57:C57"/>
    <mergeCell ref="G57:H57"/>
    <mergeCell ref="B58:C58"/>
    <mergeCell ref="G58:H58"/>
    <mergeCell ref="B59:C59"/>
    <mergeCell ref="G59:H59"/>
    <mergeCell ref="A60:H60"/>
    <mergeCell ref="A61:C61"/>
    <mergeCell ref="D61:H61"/>
    <mergeCell ref="A62:C62"/>
    <mergeCell ref="D62:H62"/>
    <mergeCell ref="A63:C63"/>
    <mergeCell ref="D63:H63"/>
    <mergeCell ref="A64:C64"/>
    <mergeCell ref="D64:H64"/>
    <mergeCell ref="A65:C65"/>
    <mergeCell ref="D65:H65"/>
    <mergeCell ref="A66:H66"/>
    <mergeCell ref="D67:E67"/>
    <mergeCell ref="G67:H67"/>
    <mergeCell ref="D68:E68"/>
    <mergeCell ref="G68:H68"/>
    <mergeCell ref="D69:E69"/>
    <mergeCell ref="G69:H69"/>
    <mergeCell ref="D70:E70"/>
    <mergeCell ref="G70:H70"/>
    <mergeCell ref="D71:E71"/>
    <mergeCell ref="G71:H71"/>
    <mergeCell ref="D72:E72"/>
    <mergeCell ref="G72:H72"/>
    <mergeCell ref="D73:E73"/>
    <mergeCell ref="G73:H73"/>
    <mergeCell ref="D74:E74"/>
    <mergeCell ref="G74:H74"/>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D87:E87"/>
    <mergeCell ref="G87:H87"/>
    <mergeCell ref="A88:H88"/>
    <mergeCell ref="E89:G89"/>
    <mergeCell ref="A68:A86"/>
    <mergeCell ref="A89:A90"/>
    <mergeCell ref="A91:A108"/>
    <mergeCell ref="B68:B73"/>
    <mergeCell ref="B74:B79"/>
    <mergeCell ref="B80:B85"/>
    <mergeCell ref="B89:B90"/>
    <mergeCell ref="B91:B96"/>
    <mergeCell ref="B97:B104"/>
    <mergeCell ref="B105:B107"/>
    <mergeCell ref="C68:C69"/>
    <mergeCell ref="C70:C71"/>
    <mergeCell ref="C72:C73"/>
    <mergeCell ref="C74:C75"/>
    <mergeCell ref="C76:C77"/>
    <mergeCell ref="C78:C79"/>
    <mergeCell ref="C80:C81"/>
    <mergeCell ref="C82:C83"/>
    <mergeCell ref="C84:C85"/>
    <mergeCell ref="C89:C90"/>
    <mergeCell ref="C91:C92"/>
    <mergeCell ref="C93:C94"/>
    <mergeCell ref="C95:C96"/>
    <mergeCell ref="C97:C99"/>
    <mergeCell ref="C100:C102"/>
    <mergeCell ref="C103:C104"/>
    <mergeCell ref="D89:D90"/>
    <mergeCell ref="H2:H8"/>
    <mergeCell ref="H89:H90"/>
    <mergeCell ref="A23:B26"/>
    <mergeCell ref="A27:B36"/>
    <mergeCell ref="M39:O48"/>
    <mergeCell ref="K14:O16"/>
    <mergeCell ref="E39:H40"/>
    <mergeCell ref="E42:H43"/>
    <mergeCell ref="E44:H47"/>
  </mergeCells>
  <conditionalFormatting sqref="C17:D17">
    <cfRule type="expression" dxfId="0" priority="7">
      <formula>OR($C$17=CS!$E$3,$C$17=CS!$E$4)</formula>
    </cfRule>
  </conditionalFormatting>
  <conditionalFormatting sqref="G17:H17">
    <cfRule type="expression" dxfId="0" priority="6">
      <formula>OR(AND($G$17&lt;&gt;"是",SUM(COUNTIF($A$39:$A$48,"309*"),COUNTIF($A$39:$A$48,"310*"))&gt;0),AND($G$17="是",SUM(COUNTIF($A$39:$A$48,"309*"),COUNTIF($A$39:$A$48,"310*"))=0))</formula>
    </cfRule>
  </conditionalFormatting>
  <conditionalFormatting sqref="K18:O18">
    <cfRule type="expression" dxfId="1" priority="18">
      <formula>$AB$18=TRUE</formula>
    </cfRule>
  </conditionalFormatting>
  <conditionalFormatting sqref="C22:D22">
    <cfRule type="expression" dxfId="0" priority="5">
      <formula>$C$22&lt;$G$22</formula>
    </cfRule>
  </conditionalFormatting>
  <conditionalFormatting sqref="D38">
    <cfRule type="expression" dxfId="0" priority="147">
      <formula>AND($G$28&gt;0,SUM($D$39:$D$48)&gt;0,$G$28&lt;&gt;SUM($D$39:$D$48))</formula>
    </cfRule>
  </conditionalFormatting>
  <conditionalFormatting sqref="A39:A48">
    <cfRule type="expression" dxfId="0" priority="10">
      <formula>OR(AND(COUNTIF($C$18,"发改立项")&lt;1,LEFT(A39,3)="309"),AND(COUNTIF($C$18,"发改立项")&gt;0,LEFT(A39,3)="310"))</formula>
    </cfRule>
    <cfRule type="expression" dxfId="0" priority="11">
      <formula>COUNTIF(CS!$K$2:$K$100,A39)=1</formula>
    </cfRule>
  </conditionalFormatting>
  <conditionalFormatting sqref="D39:D48">
    <cfRule type="expression" dxfId="2" priority="8">
      <formula>AND(A39=CS!$L$39,D39&gt;SUM(SUM($G$29,$G$34)*0.02,$G$35:$G$36))</formula>
    </cfRule>
  </conditionalFormatting>
  <conditionalFormatting sqref="B39:C48">
    <cfRule type="expression" dxfId="0" priority="3">
      <formula>COUNTIF(CS!$B$12:$B$14,I39)&gt;0</formula>
    </cfRule>
  </conditionalFormatting>
  <conditionalFormatting sqref="I39:L48">
    <cfRule type="expression" dxfId="3" priority="1">
      <formula>COUNTIF(CS!$B$12:$B$14,I39)&gt;0</formula>
    </cfRule>
  </conditionalFormatting>
  <dataValidations count="15">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errorStyle="warning">
      <formula1>2000</formula1>
      <formula2>3000</formula2>
    </dataValidation>
    <dataValidation type="whole" operator="between" allowBlank="1" showInputMessage="1" showErrorMessage="1" sqref="F19 H19">
      <formula1>2000</formula1>
      <formula2>3000</formula2>
    </dataValidation>
    <dataValidation type="list" allowBlank="1" showInputMessage="1" showErrorMessage="1" sqref="A39:A48">
      <formula1>CS!$L$2:$L$100</formula1>
    </dataValidation>
    <dataValidation type="list" allowBlank="1" showInputMessage="1" showErrorMessage="1" sqref="A51:A59">
      <formula1>CS!$I$2:$I$4</formula1>
    </dataValidation>
    <dataValidation type="list" allowBlank="1" showInputMessage="1" showErrorMessage="1" sqref="B39:C48">
      <formula1>CS!$BP$2:$BP$1835</formula1>
    </dataValidation>
    <dataValidation type="list" allowBlank="1" showInputMessage="1" showErrorMessage="1" sqref="B51:C59">
      <formula1>CS!$J$2:$J$3</formula1>
    </dataValidation>
  </dataValidations>
  <hyperlinks>
    <hyperlink ref="I12:P12" location="项目申报汇总信息表!A1" display="转到项目申报汇总信息表"/>
    <hyperlink ref="I37" r:id="rId14" display="点击查看《政府收支分类科目》"/>
    <hyperlink ref="I37:P37" r:id="rId14" display="点击查看《政府收支分类科目》"/>
  </hyperlinks>
  <printOptions horizontalCentered="1"/>
  <pageMargins left="0.708661417322835" right="0.708661417322835" top="0.748031496062992" bottom="0.748031496062992" header="0.31496062992126" footer="0.31496062992126"/>
  <pageSetup paperSize="9" firstPageNumber="0" orientation="portrait" useFirstPageNumber="1"/>
  <headerFooter differentFirst="1">
    <oddFooter>&amp;C第 &amp;P 页，共 &amp;N-1 页</oddFooter>
  </headerFooter>
  <rowBreaks count="4" manualBreakCount="4">
    <brk id="9" max="16383" man="1"/>
    <brk id="36" max="16383" man="1"/>
    <brk id="65"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name="Group Box 1"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17410" name="Check Box 2" r:id="rId5">
              <controlPr defaultSize="0">
                <anchor moveWithCells="1">
                  <from>
                    <xdr:col>8</xdr:col>
                    <xdr:colOff>412115</xdr:colOff>
                    <xdr:row>13</xdr:row>
                    <xdr:rowOff>59055</xdr:rowOff>
                  </from>
                  <to>
                    <xdr:col>9</xdr:col>
                    <xdr:colOff>513715</xdr:colOff>
                    <xdr:row>14</xdr:row>
                    <xdr:rowOff>27940</xdr:rowOff>
                  </to>
                </anchor>
              </controlPr>
            </control>
          </mc:Choice>
        </mc:AlternateContent>
        <mc:AlternateContent xmlns:mc="http://schemas.openxmlformats.org/markup-compatibility/2006">
          <mc:Choice Requires="x14">
            <control shapeId="17411" name="Check Box 3" r:id="rId6">
              <controlPr defaultSize="0">
                <anchor moveWithCells="1">
                  <from>
                    <xdr:col>8</xdr:col>
                    <xdr:colOff>414020</xdr:colOff>
                    <xdr:row>13</xdr:row>
                    <xdr:rowOff>260985</xdr:rowOff>
                  </from>
                  <to>
                    <xdr:col>9</xdr:col>
                    <xdr:colOff>532765</xdr:colOff>
                    <xdr:row>14</xdr:row>
                    <xdr:rowOff>229235</xdr:rowOff>
                  </to>
                </anchor>
              </controlPr>
            </control>
          </mc:Choice>
        </mc:AlternateContent>
        <mc:AlternateContent xmlns:mc="http://schemas.openxmlformats.org/markup-compatibility/2006">
          <mc:Choice Requires="x14">
            <control shapeId="17412" name="Check Box 4" r:id="rId7">
              <controlPr defaultSize="0">
                <anchor moveWithCells="1">
                  <from>
                    <xdr:col>8</xdr:col>
                    <xdr:colOff>411480</xdr:colOff>
                    <xdr:row>14</xdr:row>
                    <xdr:rowOff>176530</xdr:rowOff>
                  </from>
                  <to>
                    <xdr:col>10</xdr:col>
                    <xdr:colOff>654685</xdr:colOff>
                    <xdr:row>15</xdr:row>
                    <xdr:rowOff>145415</xdr:rowOff>
                  </to>
                </anchor>
              </controlPr>
            </control>
          </mc:Choice>
        </mc:AlternateContent>
        <mc:AlternateContent xmlns:mc="http://schemas.openxmlformats.org/markup-compatibility/2006">
          <mc:Choice Requires="x14">
            <control shapeId="17413" name="Check Box 5" r:id="rId8">
              <controlPr defaultSize="0">
                <anchor moveWithCells="1">
                  <from>
                    <xdr:col>8</xdr:col>
                    <xdr:colOff>411480</xdr:colOff>
                    <xdr:row>15</xdr:row>
                    <xdr:rowOff>92710</xdr:rowOff>
                  </from>
                  <to>
                    <xdr:col>10</xdr:col>
                    <xdr:colOff>616585</xdr:colOff>
                    <xdr:row>16</xdr:row>
                    <xdr:rowOff>61595</xdr:rowOff>
                  </to>
                </anchor>
              </controlPr>
            </control>
          </mc:Choice>
        </mc:AlternateContent>
        <mc:AlternateContent xmlns:mc="http://schemas.openxmlformats.org/markup-compatibility/2006">
          <mc:Choice Requires="x14">
            <control shapeId="17414" name="Check Box 6" r:id="rId9">
              <controlPr defaultSize="0">
                <anchor moveWithCells="1">
                  <from>
                    <xdr:col>8</xdr:col>
                    <xdr:colOff>411480</xdr:colOff>
                    <xdr:row>16</xdr:row>
                    <xdr:rowOff>8890</xdr:rowOff>
                  </from>
                  <to>
                    <xdr:col>10</xdr:col>
                    <xdr:colOff>18415</xdr:colOff>
                    <xdr:row>16</xdr:row>
                    <xdr:rowOff>262890</xdr:rowOff>
                  </to>
                </anchor>
              </controlPr>
            </control>
          </mc:Choice>
        </mc:AlternateContent>
        <mc:AlternateContent xmlns:mc="http://schemas.openxmlformats.org/markup-compatibility/2006">
          <mc:Choice Requires="x14">
            <control shapeId="17415" name="Check Box 7" r:id="rId10">
              <controlPr defaultSize="0">
                <anchor moveWithCells="1">
                  <from>
                    <xdr:col>8</xdr:col>
                    <xdr:colOff>416560</xdr:colOff>
                    <xdr:row>16</xdr:row>
                    <xdr:rowOff>210185</xdr:rowOff>
                  </from>
                  <to>
                    <xdr:col>9</xdr:col>
                    <xdr:colOff>685165</xdr:colOff>
                    <xdr:row>17</xdr:row>
                    <xdr:rowOff>179070</xdr:rowOff>
                  </to>
                </anchor>
              </controlPr>
            </control>
          </mc:Choice>
        </mc:AlternateContent>
        <mc:AlternateContent xmlns:mc="http://schemas.openxmlformats.org/markup-compatibility/2006">
          <mc:Choice Requires="x14">
            <control shapeId="17416" name="Check Box 8" r:id="rId11">
              <controlPr defaultSize="0">
                <anchor moveWithCells="1">
                  <from>
                    <xdr:col>8</xdr:col>
                    <xdr:colOff>416560</xdr:colOff>
                    <xdr:row>17</xdr:row>
                    <xdr:rowOff>126365</xdr:rowOff>
                  </from>
                  <to>
                    <xdr:col>9</xdr:col>
                    <xdr:colOff>666115</xdr:colOff>
                    <xdr:row>18</xdr:row>
                    <xdr:rowOff>95250</xdr:rowOff>
                  </to>
                </anchor>
              </controlPr>
            </control>
          </mc:Choice>
        </mc:AlternateContent>
        <mc:AlternateContent xmlns:mc="http://schemas.openxmlformats.org/markup-compatibility/2006">
          <mc:Choice Requires="x14">
            <control shapeId="17420" name="Group Box 12" r:id="rId12">
              <controlPr print="0" defaultSize="0">
                <anchor moveWithCells="1">
                  <from>
                    <xdr:col>11</xdr:col>
                    <xdr:colOff>428625</xdr:colOff>
                    <xdr:row>37</xdr:row>
                    <xdr:rowOff>180975</xdr:rowOff>
                  </from>
                  <to>
                    <xdr:col>15</xdr:col>
                    <xdr:colOff>209550</xdr:colOff>
                    <xdr:row>47</xdr:row>
                    <xdr:rowOff>12700</xdr:rowOff>
                  </to>
                </anchor>
              </controlPr>
            </control>
          </mc:Choice>
        </mc:AlternateContent>
        <mc:AlternateContent xmlns:mc="http://schemas.openxmlformats.org/markup-compatibility/2006">
          <mc:Choice Requires="x14">
            <control shapeId="17421" name="Group Box 13" r:id="rId13">
              <controlPr print="0" defaultSize="0">
                <anchor moveWithCells="1">
                  <from>
                    <xdr:col>8</xdr:col>
                    <xdr:colOff>209550</xdr:colOff>
                    <xdr:row>37</xdr:row>
                    <xdr:rowOff>171450</xdr:rowOff>
                  </from>
                  <to>
                    <xdr:col>11</xdr:col>
                    <xdr:colOff>238125</xdr:colOff>
                    <xdr:row>47</xdr:row>
                    <xdr:rowOff>3175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4">
    <pageSetUpPr fitToPage="1"/>
  </sheetPr>
  <dimension ref="A1:AC110"/>
  <sheetViews>
    <sheetView showGridLines="0" tabSelected="1" topLeftCell="A5"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村级组织运转</v>
      </c>
      <c r="E4" s="8"/>
      <c r="F4" s="8"/>
      <c r="G4" s="8"/>
      <c r="H4" s="6"/>
      <c r="I4" s="70"/>
    </row>
    <row r="5" customFormat="1" ht="64.5" customHeight="1" spans="1:9">
      <c r="A5" s="7" t="s">
        <v>5426</v>
      </c>
      <c r="B5" s="7"/>
      <c r="C5" s="7"/>
      <c r="D5" s="9" t="s">
        <v>704</v>
      </c>
      <c r="E5" s="9"/>
      <c r="F5" s="9"/>
      <c r="G5" s="9"/>
      <c r="H5" s="6"/>
      <c r="I5" s="70"/>
    </row>
    <row r="6" customFormat="1" ht="64.5" customHeight="1" spans="1:9">
      <c r="A6" s="7" t="s">
        <v>5427</v>
      </c>
      <c r="B6" s="7" t="s">
        <v>20</v>
      </c>
      <c r="C6" s="7"/>
      <c r="D6" s="8" t="s">
        <v>34</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12">
      <c r="A11" s="17" t="s">
        <v>5432</v>
      </c>
      <c r="B11" s="17"/>
      <c r="C11" s="18"/>
      <c r="D11" s="19"/>
      <c r="E11" s="19"/>
      <c r="G11" s="20" t="s">
        <v>5433</v>
      </c>
      <c r="H11" s="20"/>
      <c r="I11" s="122"/>
      <c r="J11" s="122"/>
      <c r="K11" s="122"/>
      <c r="L11" s="81"/>
    </row>
    <row r="12" s="2" customFormat="1" ht="22.5" customHeight="1" spans="1:29">
      <c r="A12" s="21" t="s">
        <v>5434</v>
      </c>
      <c r="B12" s="22"/>
      <c r="C12" s="21" t="str">
        <f ca="1">MID(CELL("filename",A1),FIND("]",CELL("filename",A1))+1,99)</f>
        <v>村级组织运转</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22.5" customHeight="1" spans="1:29">
      <c r="A13" s="21" t="s">
        <v>5438</v>
      </c>
      <c r="B13" s="22"/>
      <c r="C13" s="21" t="s">
        <v>5439</v>
      </c>
      <c r="D13" s="22"/>
      <c r="E13" s="21" t="s">
        <v>5440</v>
      </c>
      <c r="F13" s="22"/>
      <c r="G13" s="25" t="s">
        <v>5439</v>
      </c>
      <c r="H13" s="26"/>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59</v>
      </c>
      <c r="D17" s="22"/>
      <c r="E17" s="27" t="s">
        <v>7</v>
      </c>
      <c r="F17" s="27"/>
      <c r="G17" s="27"/>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c r="D20" s="29"/>
      <c r="E20" s="29"/>
      <c r="F20" s="29"/>
      <c r="G20" s="29"/>
      <c r="H20" s="29"/>
    </row>
    <row r="21" s="2" customFormat="1" ht="90" customHeight="1" spans="1:8">
      <c r="A21" s="21" t="s">
        <v>5457</v>
      </c>
      <c r="B21" s="22"/>
      <c r="C21" s="29" t="s">
        <v>5458</v>
      </c>
      <c r="D21" s="29"/>
      <c r="E21" s="29"/>
      <c r="F21" s="29"/>
      <c r="G21" s="29"/>
      <c r="H21" s="29"/>
    </row>
    <row r="22" s="2" customFormat="1" ht="22.5" customHeight="1" spans="1:8">
      <c r="A22" s="21" t="s">
        <v>5459</v>
      </c>
      <c r="B22" s="22"/>
      <c r="C22" s="30">
        <v>36399000</v>
      </c>
      <c r="D22" s="30"/>
      <c r="E22" s="21" t="s">
        <v>5460</v>
      </c>
      <c r="F22" s="22"/>
      <c r="G22" s="31">
        <f>G28</f>
        <v>7279800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c r="H24" s="27"/>
    </row>
    <row r="25" s="2" customFormat="1" ht="22.5" customHeight="1" spans="1:8">
      <c r="A25" s="35"/>
      <c r="B25" s="36"/>
      <c r="C25" s="21" t="str">
        <f>IF(C19="","",C19-1&amp;"年")</f>
        <v>2024年</v>
      </c>
      <c r="D25" s="22"/>
      <c r="E25" s="37">
        <v>7280000</v>
      </c>
      <c r="F25" s="37">
        <v>7280000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7279800</v>
      </c>
      <c r="H28" s="30"/>
    </row>
    <row r="29" s="2" customFormat="1" ht="22.5" customHeight="1" spans="1:8">
      <c r="A29" s="35"/>
      <c r="B29" s="36"/>
      <c r="C29" s="42" t="s">
        <v>5471</v>
      </c>
      <c r="D29" s="43"/>
      <c r="E29" s="43"/>
      <c r="F29" s="43"/>
      <c r="G29" s="30">
        <f>SUM(G30,G33)</f>
        <v>7279800</v>
      </c>
      <c r="H29" s="30"/>
    </row>
    <row r="30" s="2" customFormat="1" ht="22.5" customHeight="1" spans="1:8">
      <c r="A30" s="35"/>
      <c r="B30" s="36"/>
      <c r="C30" s="44" t="s">
        <v>5472</v>
      </c>
      <c r="D30" s="45"/>
      <c r="E30" s="45"/>
      <c r="F30" s="45"/>
      <c r="G30" s="30">
        <f>SUM(G31:G32)</f>
        <v>7279800</v>
      </c>
      <c r="H30" s="30"/>
    </row>
    <row r="31" s="2" customFormat="1" ht="22.5" customHeight="1" spans="1:8">
      <c r="A31" s="35"/>
      <c r="B31" s="36"/>
      <c r="C31" s="44" t="s">
        <v>5473</v>
      </c>
      <c r="D31" s="45"/>
      <c r="E31" s="45"/>
      <c r="F31" s="45"/>
      <c r="G31" s="30">
        <v>7279800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57" customHeight="1" spans="1:17">
      <c r="A39" s="50" t="s">
        <v>501</v>
      </c>
      <c r="B39" s="119" t="s">
        <v>3299</v>
      </c>
      <c r="C39" s="120"/>
      <c r="D39" s="53">
        <v>1950000</v>
      </c>
      <c r="E39" s="121" t="s">
        <v>5483</v>
      </c>
      <c r="F39" s="121"/>
      <c r="G39" s="121"/>
      <c r="H39" s="121"/>
      <c r="I39" s="77" t="str">
        <f>IF(B39="","",IFERROR(IF(COUNTIF(CS!$BR$2:$BR$1835,B39)&gt;0,IF(ISNUMBER(MID(B39,7,1)*1)=TRUE,CS!$B$13,CS!$B$14),VLOOKUP(B39,CS!BP:BQ,2,0)),CS!$B$12))</f>
        <v>对村民委员会和村党支部的补助</v>
      </c>
      <c r="J39" s="78"/>
      <c r="K39" s="78"/>
      <c r="L39" s="78"/>
      <c r="M39" s="79" t="s">
        <v>5484</v>
      </c>
      <c r="N39" s="79"/>
      <c r="O39" s="79"/>
      <c r="P39" s="73"/>
      <c r="Q39" s="1"/>
    </row>
    <row r="40" s="2" customFormat="1" ht="69" customHeight="1" spans="1:17">
      <c r="A40" s="50" t="s">
        <v>268</v>
      </c>
      <c r="B40" s="119" t="s">
        <v>3299</v>
      </c>
      <c r="C40" s="120"/>
      <c r="D40" s="53">
        <v>5163300</v>
      </c>
      <c r="E40" s="121" t="s">
        <v>5485</v>
      </c>
      <c r="F40" s="121"/>
      <c r="G40" s="121"/>
      <c r="H40" s="121"/>
      <c r="I40" s="77" t="str">
        <f>IF(B40="","",IFERROR(IF(COUNTIF(CS!$BR$2:$BR$1835,B40)&gt;0,IF(ISNUMBER(MID(B40,7,1)*1)=TRUE,CS!$B$13,CS!$B$14),VLOOKUP(B40,CS!BP:BQ,2,0)),CS!$B$12))</f>
        <v>对村民委员会和村党支部的补助</v>
      </c>
      <c r="J40" s="78"/>
      <c r="K40" s="78"/>
      <c r="L40" s="78"/>
      <c r="M40" s="79"/>
      <c r="N40" s="79"/>
      <c r="O40" s="79"/>
      <c r="P40" s="73"/>
      <c r="Q40" s="1"/>
    </row>
    <row r="41" s="2" customFormat="1" ht="30" customHeight="1" spans="1:17">
      <c r="A41" s="50" t="s">
        <v>210</v>
      </c>
      <c r="B41" s="119" t="s">
        <v>3273</v>
      </c>
      <c r="C41" s="120"/>
      <c r="D41" s="53">
        <v>166500</v>
      </c>
      <c r="E41" s="121" t="s">
        <v>5486</v>
      </c>
      <c r="F41" s="121"/>
      <c r="G41" s="121"/>
      <c r="H41" s="121"/>
      <c r="I41" s="77" t="str">
        <f>IF(B41="","",IFERROR(IF(COUNTIF(CS!$BR$2:$BR$1835,B41)&gt;0,IF(ISNUMBER(MID(B41,7,1)*1)=TRUE,CS!$B$13,CS!$B$14),VLOOKUP(B41,CS!BP:BQ,2,0)),CS!$B$12))</f>
        <v>生产发展</v>
      </c>
      <c r="J41" s="78"/>
      <c r="K41" s="78"/>
      <c r="L41" s="78"/>
      <c r="M41" s="79"/>
      <c r="N41" s="79"/>
      <c r="O41" s="79"/>
      <c r="P41" s="73"/>
      <c r="Q41" s="1"/>
    </row>
    <row r="42" s="2" customFormat="1" ht="30" customHeight="1" spans="1:17">
      <c r="A42" s="50"/>
      <c r="B42" s="51"/>
      <c r="C42" s="52"/>
      <c r="D42" s="53"/>
      <c r="E42" s="121"/>
      <c r="F42" s="121"/>
      <c r="G42" s="121"/>
      <c r="H42" s="121"/>
      <c r="I42" s="77" t="str">
        <f>IF(B42="","",IFERROR(IF(COUNTIF(CS!$BR$2:$BR$1835,B42)&gt;0,IF(ISNUMBER(MID(B42,7,1)*1)=TRUE,CS!$B$13,CS!$B$14),VLOOKUP(B42,CS!BP:BQ,2,0)),CS!$B$12))</f>
        <v/>
      </c>
      <c r="J42" s="78"/>
      <c r="K42" s="78"/>
      <c r="L42" s="78"/>
      <c r="M42" s="79"/>
      <c r="N42" s="79"/>
      <c r="O42" s="79"/>
      <c r="P42" s="73"/>
      <c r="Q42" s="1"/>
    </row>
    <row r="43" s="2" customFormat="1" ht="30" customHeight="1" spans="1:17">
      <c r="A43" s="50"/>
      <c r="B43" s="51"/>
      <c r="C43" s="52"/>
      <c r="D43" s="53"/>
      <c r="E43" s="121"/>
      <c r="F43" s="121"/>
      <c r="G43" s="121"/>
      <c r="H43" s="121"/>
      <c r="I43" s="77" t="str">
        <f>IF(B43="","",IFERROR(IF(COUNTIF(CS!$BR$2:$BR$1835,B43)&gt;0,IF(ISNUMBER(MID(B43,7,1)*1)=TRUE,CS!$B$13,CS!$B$14),VLOOKUP(B43,CS!BP:BQ,2,0)),CS!$B$12))</f>
        <v/>
      </c>
      <c r="J43" s="78"/>
      <c r="K43" s="78"/>
      <c r="L43" s="78"/>
      <c r="M43" s="79"/>
      <c r="N43" s="79"/>
      <c r="O43" s="79"/>
      <c r="P43" s="73"/>
      <c r="Q43" s="1"/>
    </row>
    <row r="44" s="2" customFormat="1" ht="30" customHeight="1" spans="1:17">
      <c r="A44" s="50"/>
      <c r="B44" s="51"/>
      <c r="C44" s="52"/>
      <c r="D44" s="53"/>
      <c r="E44" s="121"/>
      <c r="F44" s="121"/>
      <c r="G44" s="121"/>
      <c r="H44" s="121"/>
      <c r="I44" s="77" t="str">
        <f>IF(B44="","",IFERROR(IF(COUNTIF(CS!$BR$2:$BR$1835,B44)&gt;0,IF(ISNUMBER(MID(B44,7,1)*1)=TRUE,CS!$B$13,CS!$B$14),VLOOKUP(B44,CS!BP:BQ,2,0)),CS!$B$12))</f>
        <v/>
      </c>
      <c r="J44" s="78"/>
      <c r="K44" s="78"/>
      <c r="L44" s="78"/>
      <c r="M44" s="79"/>
      <c r="N44" s="79"/>
      <c r="O44" s="79"/>
      <c r="P44" s="73"/>
      <c r="Q44" s="1"/>
    </row>
    <row r="45" s="2" customFormat="1" ht="30" customHeight="1" spans="1:17">
      <c r="A45" s="50"/>
      <c r="B45" s="51"/>
      <c r="C45" s="52"/>
      <c r="D45" s="53"/>
      <c r="E45" s="93"/>
      <c r="F45" s="93"/>
      <c r="G45" s="93"/>
      <c r="H45" s="93"/>
      <c r="I45" s="77" t="str">
        <f>IF(B45="","",IFERROR(IF(COUNTIF(CS!$BR$2:$BR$1835,B45)&gt;0,IF(ISNUMBER(MID(B45,7,1)*1)=TRUE,CS!$B$13,CS!$B$14),VLOOKUP(B45,CS!BP:BQ,2,0)),CS!$B$12))</f>
        <v/>
      </c>
      <c r="J45" s="78"/>
      <c r="K45" s="78"/>
      <c r="L45" s="78"/>
      <c r="M45" s="79"/>
      <c r="N45" s="79"/>
      <c r="O45" s="79"/>
      <c r="P45" s="73"/>
      <c r="Q45" s="1"/>
    </row>
    <row r="46" s="2" customFormat="1" ht="30" customHeight="1" spans="1:17">
      <c r="A46" s="50"/>
      <c r="B46" s="51"/>
      <c r="C46" s="52"/>
      <c r="D46" s="53"/>
      <c r="E46" s="93"/>
      <c r="F46" s="93"/>
      <c r="G46" s="93"/>
      <c r="H46" s="93"/>
      <c r="I46" s="77" t="str">
        <f>IF(B46="","",IFERROR(IF(COUNTIF(CS!$BR$2:$BR$1835,B46)&gt;0,IF(ISNUMBER(MID(B46,7,1)*1)=TRUE,CS!$B$13,CS!$B$14),VLOOKUP(B46,CS!BP:BQ,2,0)),CS!$B$12))</f>
        <v/>
      </c>
      <c r="J46" s="78"/>
      <c r="K46" s="78"/>
      <c r="L46" s="78"/>
      <c r="M46" s="79"/>
      <c r="N46" s="79"/>
      <c r="O46" s="79"/>
      <c r="P46" s="73"/>
      <c r="Q46" s="1"/>
    </row>
    <row r="47" s="2" customFormat="1" ht="30" customHeight="1" spans="1:17">
      <c r="A47" s="50"/>
      <c r="B47" s="51"/>
      <c r="C47" s="52"/>
      <c r="D47" s="53"/>
      <c r="E47" s="93"/>
      <c r="F47" s="93"/>
      <c r="G47" s="93"/>
      <c r="H47" s="93"/>
      <c r="I47" s="77" t="str">
        <f>IF(B47="","",IFERROR(IF(COUNTIF(CS!$BR$2:$BR$1835,B47)&gt;0,IF(ISNUMBER(MID(B47,7,1)*1)=TRUE,CS!$B$13,CS!$B$14),VLOOKUP(B47,CS!BP:BQ,2,0)),CS!$B$12))</f>
        <v/>
      </c>
      <c r="J47" s="78"/>
      <c r="K47" s="78"/>
      <c r="L47" s="78"/>
      <c r="M47" s="79"/>
      <c r="N47" s="79"/>
      <c r="O47" s="79"/>
      <c r="P47" s="73"/>
      <c r="Q47" s="1"/>
    </row>
    <row r="48" s="2" customFormat="1" ht="30" customHeight="1" spans="1:17">
      <c r="A48" s="50"/>
      <c r="B48" s="51"/>
      <c r="C48" s="52"/>
      <c r="D48" s="53"/>
      <c r="E48" s="93"/>
      <c r="F48" s="93"/>
      <c r="G48" s="93"/>
      <c r="H48" s="93"/>
      <c r="I48" s="77" t="str">
        <f>IF(B48="","",IFERROR(IF(COUNTIF(CS!$BR$2:$BR$1835,B48)&gt;0,IF(ISNUMBER(MID(B48,7,1)*1)=TRUE,CS!$B$13,CS!$B$14),VLOOKUP(B48,CS!BP:BQ,2,0)),CS!$B$12))</f>
        <v/>
      </c>
      <c r="J48" s="78"/>
      <c r="K48" s="78"/>
      <c r="L48" s="78"/>
      <c r="M48" s="79"/>
      <c r="N48" s="79"/>
      <c r="O48" s="79"/>
      <c r="P48" s="73"/>
      <c r="Q48" s="1"/>
    </row>
    <row r="49" s="2" customFormat="1" ht="22.5" customHeight="1" spans="1:16">
      <c r="A49" s="48" t="s">
        <v>5487</v>
      </c>
      <c r="B49" s="48"/>
      <c r="C49" s="48"/>
      <c r="D49" s="48"/>
      <c r="E49" s="48"/>
      <c r="F49" s="48"/>
      <c r="G49" s="48"/>
      <c r="H49" s="48"/>
      <c r="I49" s="80"/>
      <c r="J49" s="73"/>
      <c r="K49" s="73"/>
      <c r="L49" s="73"/>
      <c r="M49" s="73"/>
      <c r="N49" s="73"/>
      <c r="O49" s="73"/>
      <c r="P49" s="73"/>
    </row>
    <row r="50" s="2" customFormat="1" ht="22.5" customHeight="1" spans="1:8">
      <c r="A50" s="29" t="s">
        <v>8</v>
      </c>
      <c r="B50" s="65" t="s">
        <v>9</v>
      </c>
      <c r="C50" s="66"/>
      <c r="D50" s="29" t="s">
        <v>5488</v>
      </c>
      <c r="E50" s="29" t="s">
        <v>5489</v>
      </c>
      <c r="F50" s="29" t="s">
        <v>5490</v>
      </c>
      <c r="G50" s="21" t="s">
        <v>5491</v>
      </c>
      <c r="H50" s="22"/>
    </row>
    <row r="51" s="2" customFormat="1" ht="22.5" customHeight="1" spans="1:8">
      <c r="A51" s="67"/>
      <c r="B51" s="67"/>
      <c r="C51" s="67"/>
      <c r="D51" s="29"/>
      <c r="E51" s="29"/>
      <c r="F51" s="68"/>
      <c r="G51" s="31" t="str">
        <f>IF(OR(E51&gt;0,F51&gt;0),E51*F51,"")</f>
        <v/>
      </c>
      <c r="H51" s="32"/>
    </row>
    <row r="52" s="2" customFormat="1" ht="22.5" customHeight="1" spans="1:8">
      <c r="A52" s="67"/>
      <c r="B52" s="67"/>
      <c r="C52" s="67"/>
      <c r="D52" s="29"/>
      <c r="E52" s="29"/>
      <c r="F52" s="68"/>
      <c r="G52" s="31" t="str">
        <f t="shared" ref="G52:G59" si="0">IF(OR(E52="",F52=""),"",E52*F52)</f>
        <v/>
      </c>
      <c r="H52" s="32"/>
    </row>
    <row r="53" s="2" customFormat="1" ht="22.5" customHeight="1" spans="1:8">
      <c r="A53" s="67"/>
      <c r="B53" s="67"/>
      <c r="C53" s="67"/>
      <c r="D53" s="29"/>
      <c r="E53" s="29"/>
      <c r="F53" s="68"/>
      <c r="G53" s="31" t="str">
        <f t="shared" si="0"/>
        <v/>
      </c>
      <c r="H53" s="32"/>
    </row>
    <row r="54" s="2" customFormat="1" ht="22.5" customHeight="1" spans="1:8">
      <c r="A54" s="67"/>
      <c r="B54" s="67"/>
      <c r="C54" s="67"/>
      <c r="D54" s="29"/>
      <c r="E54" s="29"/>
      <c r="F54" s="68"/>
      <c r="G54" s="31" t="str">
        <f t="shared" si="0"/>
        <v/>
      </c>
      <c r="H54" s="32"/>
    </row>
    <row r="55" s="2" customFormat="1" ht="22.5" customHeight="1" spans="1:8">
      <c r="A55" s="67"/>
      <c r="B55" s="67"/>
      <c r="C55" s="67"/>
      <c r="D55" s="29"/>
      <c r="E55" s="29"/>
      <c r="F55" s="68"/>
      <c r="G55" s="31" t="str">
        <f t="shared" si="0"/>
        <v/>
      </c>
      <c r="H55" s="32"/>
    </row>
    <row r="56" s="2" customFormat="1" ht="22.5" customHeight="1" spans="1:8">
      <c r="A56" s="67"/>
      <c r="B56" s="67"/>
      <c r="C56" s="67"/>
      <c r="D56" s="29"/>
      <c r="E56" s="29"/>
      <c r="F56" s="68"/>
      <c r="G56" s="31" t="str">
        <f t="shared" si="0"/>
        <v/>
      </c>
      <c r="H56" s="32"/>
    </row>
    <row r="57" s="2" customFormat="1" ht="22.5" customHeight="1" spans="1:8">
      <c r="A57" s="67"/>
      <c r="B57" s="67"/>
      <c r="C57" s="67"/>
      <c r="D57" s="29"/>
      <c r="E57" s="29"/>
      <c r="F57" s="68"/>
      <c r="G57" s="31" t="str">
        <f t="shared" si="0"/>
        <v/>
      </c>
      <c r="H57" s="32"/>
    </row>
    <row r="58" s="2" customFormat="1" ht="22.5" customHeight="1" spans="1:8">
      <c r="A58" s="67"/>
      <c r="B58" s="67"/>
      <c r="C58" s="67"/>
      <c r="D58" s="29"/>
      <c r="E58" s="29"/>
      <c r="F58" s="68"/>
      <c r="G58" s="31" t="str">
        <f t="shared" si="0"/>
        <v/>
      </c>
      <c r="H58" s="32"/>
    </row>
    <row r="59" s="2" customFormat="1" ht="22.5" customHeight="1" spans="1:8">
      <c r="A59" s="67"/>
      <c r="B59" s="67"/>
      <c r="C59" s="67"/>
      <c r="D59" s="29"/>
      <c r="E59" s="29"/>
      <c r="F59" s="68"/>
      <c r="G59" s="31" t="str">
        <f t="shared" si="0"/>
        <v/>
      </c>
      <c r="H59" s="32"/>
    </row>
    <row r="60" s="2" customFormat="1" ht="22.5" customHeight="1" spans="1:8">
      <c r="A60" s="48" t="s">
        <v>5492</v>
      </c>
      <c r="B60" s="48"/>
      <c r="C60" s="48"/>
      <c r="D60" s="48"/>
      <c r="E60" s="48"/>
      <c r="F60" s="48"/>
      <c r="G60" s="48"/>
      <c r="H60" s="48"/>
    </row>
    <row r="61" s="2" customFormat="1" ht="22.5" customHeight="1" spans="1:8">
      <c r="A61" s="67" t="s">
        <v>5493</v>
      </c>
      <c r="B61" s="67"/>
      <c r="C61" s="67"/>
      <c r="D61" s="67" t="s">
        <v>5494</v>
      </c>
      <c r="E61" s="67"/>
      <c r="F61" s="67"/>
      <c r="G61" s="67"/>
      <c r="H61" s="67"/>
    </row>
    <row r="62" s="2" customFormat="1" ht="22.5" customHeight="1" spans="1:8">
      <c r="A62" s="69" t="s">
        <v>5495</v>
      </c>
      <c r="B62" s="69"/>
      <c r="C62" s="69"/>
      <c r="D62" s="67"/>
      <c r="E62" s="67"/>
      <c r="F62" s="67"/>
      <c r="G62" s="67"/>
      <c r="H62" s="67"/>
    </row>
    <row r="63" s="2" customFormat="1" ht="22.5" customHeight="1" spans="1:8">
      <c r="A63" s="69" t="s">
        <v>5496</v>
      </c>
      <c r="B63" s="69"/>
      <c r="C63" s="69"/>
      <c r="D63" s="67"/>
      <c r="E63" s="67"/>
      <c r="F63" s="67"/>
      <c r="G63" s="67"/>
      <c r="H63" s="67"/>
    </row>
    <row r="64" s="2" customFormat="1" ht="34" customHeight="1" spans="1:8">
      <c r="A64" s="69" t="s">
        <v>5497</v>
      </c>
      <c r="B64" s="69"/>
      <c r="C64" s="69"/>
      <c r="D64" s="60" t="s">
        <v>5458</v>
      </c>
      <c r="E64" s="60"/>
      <c r="F64" s="60"/>
      <c r="G64" s="60"/>
      <c r="H64" s="60"/>
    </row>
    <row r="65" s="2" customFormat="1" ht="22.5" customHeight="1" spans="1:8">
      <c r="A65" s="69" t="s">
        <v>5496</v>
      </c>
      <c r="B65" s="69"/>
      <c r="C65" s="69"/>
      <c r="D65" s="67"/>
      <c r="E65" s="67"/>
      <c r="F65" s="67"/>
      <c r="G65" s="67"/>
      <c r="H65" s="67"/>
    </row>
    <row r="66" s="2" customFormat="1" ht="22.5" customHeight="1" spans="1:8">
      <c r="A66" s="82" t="s">
        <v>5498</v>
      </c>
      <c r="B66" s="83"/>
      <c r="C66" s="83"/>
      <c r="D66" s="83"/>
      <c r="E66" s="83"/>
      <c r="F66" s="83"/>
      <c r="G66" s="83"/>
      <c r="H66" s="84"/>
    </row>
    <row r="67" s="2" customFormat="1" ht="35.25" customHeight="1" spans="1:8">
      <c r="A67" s="69" t="s">
        <v>5499</v>
      </c>
      <c r="B67" s="69" t="s">
        <v>5500</v>
      </c>
      <c r="C67" s="69" t="s">
        <v>5501</v>
      </c>
      <c r="D67" s="85" t="s">
        <v>5502</v>
      </c>
      <c r="E67" s="86"/>
      <c r="F67" s="69" t="s">
        <v>5503</v>
      </c>
      <c r="G67" s="85" t="s">
        <v>5504</v>
      </c>
      <c r="H67" s="86"/>
    </row>
    <row r="68" s="2" customFormat="1" ht="31.5" customHeight="1" spans="1:8">
      <c r="A68" s="69" t="s">
        <v>5495</v>
      </c>
      <c r="B68" s="69" t="s">
        <v>5505</v>
      </c>
      <c r="C68" s="69" t="s">
        <v>5506</v>
      </c>
      <c r="D68" s="85"/>
      <c r="E68" s="86"/>
      <c r="F68" s="69"/>
      <c r="G68" s="85"/>
      <c r="H68" s="86"/>
    </row>
    <row r="69" s="2" customFormat="1" ht="31.5" customHeight="1" spans="1:8">
      <c r="A69" s="69"/>
      <c r="B69" s="69"/>
      <c r="C69" s="69"/>
      <c r="D69" s="85" t="s">
        <v>5507</v>
      </c>
      <c r="E69" s="86"/>
      <c r="F69" s="69"/>
      <c r="G69" s="85"/>
      <c r="H69" s="86"/>
    </row>
    <row r="70" s="2" customFormat="1" ht="31.5" customHeight="1" spans="1:8">
      <c r="A70" s="69"/>
      <c r="B70" s="69"/>
      <c r="C70" s="69" t="s">
        <v>5508</v>
      </c>
      <c r="D70" s="85"/>
      <c r="E70" s="86"/>
      <c r="F70" s="69"/>
      <c r="G70" s="85"/>
      <c r="H70" s="86"/>
    </row>
    <row r="71" s="2" customFormat="1" ht="31.5" customHeight="1" spans="1:8">
      <c r="A71" s="69"/>
      <c r="B71" s="69"/>
      <c r="C71" s="69"/>
      <c r="D71" s="85" t="s">
        <v>5507</v>
      </c>
      <c r="E71" s="86"/>
      <c r="F71" s="69"/>
      <c r="G71" s="85"/>
      <c r="H71" s="86"/>
    </row>
    <row r="72" s="2" customFormat="1" ht="31.5" customHeight="1" spans="1:8">
      <c r="A72" s="69"/>
      <c r="B72" s="69"/>
      <c r="C72" s="69" t="s">
        <v>5509</v>
      </c>
      <c r="D72" s="85"/>
      <c r="E72" s="86"/>
      <c r="F72" s="69"/>
      <c r="G72" s="85"/>
      <c r="H72" s="86"/>
    </row>
    <row r="73" s="2" customFormat="1" ht="31.5" customHeight="1" spans="1:8">
      <c r="A73" s="69"/>
      <c r="B73" s="69"/>
      <c r="C73" s="69"/>
      <c r="D73" s="85" t="s">
        <v>5507</v>
      </c>
      <c r="E73" s="86"/>
      <c r="F73" s="69"/>
      <c r="G73" s="85"/>
      <c r="H73" s="86"/>
    </row>
    <row r="74" s="2" customFormat="1" ht="31.5" customHeight="1" spans="1:8">
      <c r="A74" s="69"/>
      <c r="B74" s="69" t="s">
        <v>5510</v>
      </c>
      <c r="C74" s="69" t="s">
        <v>5511</v>
      </c>
      <c r="D74" s="85"/>
      <c r="E74" s="86"/>
      <c r="F74" s="69"/>
      <c r="G74" s="85"/>
      <c r="H74" s="86"/>
    </row>
    <row r="75" s="2" customFormat="1" ht="31.5" customHeight="1" spans="1:8">
      <c r="A75" s="69"/>
      <c r="B75" s="69"/>
      <c r="C75" s="69"/>
      <c r="D75" s="85" t="s">
        <v>5507</v>
      </c>
      <c r="E75" s="86"/>
      <c r="F75" s="69"/>
      <c r="G75" s="85"/>
      <c r="H75" s="86"/>
    </row>
    <row r="76" s="2" customFormat="1" ht="31.5" customHeight="1" spans="1:8">
      <c r="A76" s="69"/>
      <c r="B76" s="69"/>
      <c r="C76" s="69" t="s">
        <v>5512</v>
      </c>
      <c r="D76" s="85"/>
      <c r="E76" s="86"/>
      <c r="F76" s="69"/>
      <c r="G76" s="85"/>
      <c r="H76" s="86"/>
    </row>
    <row r="77" s="2" customFormat="1" ht="31.5" customHeight="1" spans="1:8">
      <c r="A77" s="69"/>
      <c r="B77" s="69"/>
      <c r="C77" s="69"/>
      <c r="D77" s="85" t="s">
        <v>5496</v>
      </c>
      <c r="E77" s="86"/>
      <c r="F77" s="69"/>
      <c r="G77" s="85"/>
      <c r="H77" s="86"/>
    </row>
    <row r="78" s="2" customFormat="1" ht="31.5" customHeight="1" spans="1:8">
      <c r="A78" s="69"/>
      <c r="B78" s="69"/>
      <c r="C78" s="69" t="s">
        <v>5513</v>
      </c>
      <c r="D78" s="85"/>
      <c r="E78" s="86"/>
      <c r="F78" s="69"/>
      <c r="G78" s="85"/>
      <c r="H78" s="86"/>
    </row>
    <row r="79" s="2" customFormat="1" ht="31.5" customHeight="1" spans="1:8">
      <c r="A79" s="69"/>
      <c r="B79" s="69"/>
      <c r="C79" s="69"/>
      <c r="D79" s="85" t="s">
        <v>5507</v>
      </c>
      <c r="E79" s="86"/>
      <c r="F79" s="69"/>
      <c r="G79" s="85"/>
      <c r="H79" s="86"/>
    </row>
    <row r="80" s="2" customFormat="1" ht="31.5" customHeight="1" spans="1:8">
      <c r="A80" s="69"/>
      <c r="B80" s="69" t="s">
        <v>5514</v>
      </c>
      <c r="C80" s="69" t="s">
        <v>5515</v>
      </c>
      <c r="D80" s="85"/>
      <c r="E80" s="86"/>
      <c r="F80" s="69"/>
      <c r="G80" s="85"/>
      <c r="H80" s="86"/>
    </row>
    <row r="81" s="2" customFormat="1" ht="31.5" customHeight="1" spans="1:8">
      <c r="A81" s="69"/>
      <c r="B81" s="69"/>
      <c r="C81" s="69"/>
      <c r="D81" s="85" t="s">
        <v>5507</v>
      </c>
      <c r="E81" s="86"/>
      <c r="F81" s="69"/>
      <c r="G81" s="85"/>
      <c r="H81" s="86"/>
    </row>
    <row r="82" s="2" customFormat="1" ht="31.5" customHeight="1" spans="1:8">
      <c r="A82" s="69"/>
      <c r="B82" s="69"/>
      <c r="C82" s="69" t="s">
        <v>5516</v>
      </c>
      <c r="D82" s="85"/>
      <c r="E82" s="86"/>
      <c r="F82" s="69"/>
      <c r="G82" s="85"/>
      <c r="H82" s="86"/>
    </row>
    <row r="83" s="2" customFormat="1" ht="31.5" customHeight="1" spans="1:8">
      <c r="A83" s="69"/>
      <c r="B83" s="69"/>
      <c r="C83" s="69"/>
      <c r="D83" s="85" t="s">
        <v>5496</v>
      </c>
      <c r="E83" s="86"/>
      <c r="F83" s="69"/>
      <c r="G83" s="85"/>
      <c r="H83" s="86"/>
    </row>
    <row r="84" s="2" customFormat="1" ht="31.5" customHeight="1" spans="1:8">
      <c r="A84" s="69"/>
      <c r="B84" s="69"/>
      <c r="C84" s="69" t="s">
        <v>5517</v>
      </c>
      <c r="D84" s="85"/>
      <c r="E84" s="86"/>
      <c r="F84" s="69"/>
      <c r="G84" s="85"/>
      <c r="H84" s="86"/>
    </row>
    <row r="85" s="2" customFormat="1" ht="31.5" customHeight="1" spans="1:8">
      <c r="A85" s="69"/>
      <c r="B85" s="69"/>
      <c r="C85" s="69"/>
      <c r="D85" s="85" t="s">
        <v>5507</v>
      </c>
      <c r="E85" s="86"/>
      <c r="F85" s="69"/>
      <c r="G85" s="85"/>
      <c r="H85" s="86"/>
    </row>
    <row r="86" s="2" customFormat="1" ht="48.75" customHeight="1" spans="1:8">
      <c r="A86" s="69"/>
      <c r="B86" s="69" t="s">
        <v>5518</v>
      </c>
      <c r="C86" s="69" t="s">
        <v>5519</v>
      </c>
      <c r="D86" s="85"/>
      <c r="E86" s="86"/>
      <c r="F86" s="69"/>
      <c r="G86" s="85"/>
      <c r="H86" s="86"/>
    </row>
    <row r="87" s="2" customFormat="1" ht="31.5" customHeight="1" spans="1:8">
      <c r="A87" s="69" t="s">
        <v>5520</v>
      </c>
      <c r="B87" s="69" t="s">
        <v>5521</v>
      </c>
      <c r="C87" s="69"/>
      <c r="D87" s="85"/>
      <c r="E87" s="86"/>
      <c r="F87" s="69"/>
      <c r="G87" s="85"/>
      <c r="H87" s="86"/>
    </row>
    <row r="88" s="2" customFormat="1" ht="22.5" customHeight="1" spans="1:8">
      <c r="A88" s="87" t="s">
        <v>5522</v>
      </c>
      <c r="B88" s="87"/>
      <c r="C88" s="87"/>
      <c r="D88" s="87"/>
      <c r="E88" s="87"/>
      <c r="F88" s="87"/>
      <c r="G88" s="87"/>
      <c r="H88" s="87"/>
    </row>
    <row r="89" s="2" customFormat="1" ht="22.5" customHeight="1" spans="1:8">
      <c r="A89" s="69" t="s">
        <v>5499</v>
      </c>
      <c r="B89" s="69" t="s">
        <v>5500</v>
      </c>
      <c r="C89" s="69" t="s">
        <v>5501</v>
      </c>
      <c r="D89" s="69" t="s">
        <v>5502</v>
      </c>
      <c r="E89" s="69" t="s">
        <v>5503</v>
      </c>
      <c r="F89" s="69"/>
      <c r="G89" s="69"/>
      <c r="H89" s="69" t="s">
        <v>5504</v>
      </c>
    </row>
    <row r="90" s="2" customFormat="1" ht="37.5" customHeight="1" spans="1:8">
      <c r="A90" s="69"/>
      <c r="B90" s="69"/>
      <c r="C90" s="69"/>
      <c r="D90" s="69"/>
      <c r="E90" s="69" t="s">
        <v>5523</v>
      </c>
      <c r="F90" s="69" t="s">
        <v>5524</v>
      </c>
      <c r="G90" s="69" t="s">
        <v>5525</v>
      </c>
      <c r="H90" s="69"/>
    </row>
    <row r="91" s="2" customFormat="1" ht="31.5" customHeight="1" spans="1:8">
      <c r="A91" s="69" t="s">
        <v>5497</v>
      </c>
      <c r="B91" s="69" t="s">
        <v>5505</v>
      </c>
      <c r="C91" s="69" t="s">
        <v>5506</v>
      </c>
      <c r="D91" s="69" t="s">
        <v>5526</v>
      </c>
      <c r="E91" s="69"/>
      <c r="F91" s="69" t="s">
        <v>5527</v>
      </c>
      <c r="G91" s="69" t="s">
        <v>5528</v>
      </c>
      <c r="H91" s="69" t="s">
        <v>5529</v>
      </c>
    </row>
    <row r="92" s="2" customFormat="1" ht="31.5" customHeight="1" spans="1:8">
      <c r="A92" s="69"/>
      <c r="B92" s="69"/>
      <c r="C92" s="69"/>
      <c r="D92" s="69" t="s">
        <v>5507</v>
      </c>
      <c r="E92" s="69"/>
      <c r="F92" s="69"/>
      <c r="G92" s="69"/>
      <c r="H92" s="69"/>
    </row>
    <row r="93" s="2" customFormat="1" ht="31.5" customHeight="1" spans="1:8">
      <c r="A93" s="69"/>
      <c r="B93" s="69"/>
      <c r="C93" s="69" t="s">
        <v>5508</v>
      </c>
      <c r="D93" s="69"/>
      <c r="E93" s="69"/>
      <c r="F93" s="69"/>
      <c r="G93" s="69"/>
      <c r="H93" s="69"/>
    </row>
    <row r="94" s="2" customFormat="1" ht="31.5" customHeight="1" spans="1:8">
      <c r="A94" s="69"/>
      <c r="B94" s="69"/>
      <c r="C94" s="69"/>
      <c r="D94" s="69" t="s">
        <v>5507</v>
      </c>
      <c r="E94" s="69"/>
      <c r="F94" s="69"/>
      <c r="G94" s="69"/>
      <c r="H94" s="69"/>
    </row>
    <row r="95" s="2" customFormat="1" ht="31.5" customHeight="1" spans="1:8">
      <c r="A95" s="69"/>
      <c r="B95" s="69"/>
      <c r="C95" s="69" t="s">
        <v>5509</v>
      </c>
      <c r="D95" s="69"/>
      <c r="E95" s="69"/>
      <c r="F95" s="69"/>
      <c r="G95" s="69"/>
      <c r="H95" s="69"/>
    </row>
    <row r="96" s="2" customFormat="1" ht="31.5" customHeight="1" spans="1:8">
      <c r="A96" s="69"/>
      <c r="B96" s="69"/>
      <c r="C96" s="69"/>
      <c r="D96" s="69" t="s">
        <v>5507</v>
      </c>
      <c r="E96" s="69"/>
      <c r="F96" s="69"/>
      <c r="G96" s="69"/>
      <c r="H96" s="69"/>
    </row>
    <row r="97" s="2" customFormat="1" ht="31.5" customHeight="1" spans="1:8">
      <c r="A97" s="69"/>
      <c r="B97" s="69" t="s">
        <v>5510</v>
      </c>
      <c r="C97" s="69" t="s">
        <v>5511</v>
      </c>
      <c r="D97" s="69" t="s">
        <v>5530</v>
      </c>
      <c r="E97" s="100"/>
      <c r="F97" s="100" t="s">
        <v>5531</v>
      </c>
      <c r="G97" s="69" t="s">
        <v>5532</v>
      </c>
      <c r="H97" s="69" t="s">
        <v>5529</v>
      </c>
    </row>
    <row r="98" s="2" customFormat="1" ht="31.5" customHeight="1" spans="1:8">
      <c r="A98" s="69"/>
      <c r="B98" s="69"/>
      <c r="C98" s="69"/>
      <c r="D98" s="69" t="s">
        <v>5533</v>
      </c>
      <c r="E98" s="123"/>
      <c r="F98" s="123" t="s">
        <v>5534</v>
      </c>
      <c r="G98" s="69" t="s">
        <v>5535</v>
      </c>
      <c r="H98" s="69" t="s">
        <v>5529</v>
      </c>
    </row>
    <row r="99" s="2" customFormat="1" ht="31.5" customHeight="1" spans="1:8">
      <c r="A99" s="69"/>
      <c r="B99" s="69"/>
      <c r="C99" s="69"/>
      <c r="D99" s="69" t="s">
        <v>5536</v>
      </c>
      <c r="E99" s="69"/>
      <c r="F99" s="69" t="s">
        <v>5537</v>
      </c>
      <c r="G99" s="96" t="s">
        <v>5538</v>
      </c>
      <c r="H99" s="69" t="s">
        <v>5529</v>
      </c>
    </row>
    <row r="100" s="2" customFormat="1" ht="31.5" customHeight="1" spans="1:8">
      <c r="A100" s="69"/>
      <c r="B100" s="69"/>
      <c r="C100" s="69"/>
      <c r="D100" s="69" t="s">
        <v>5539</v>
      </c>
      <c r="E100" s="69"/>
      <c r="F100" s="69" t="s">
        <v>5540</v>
      </c>
      <c r="G100" s="96" t="s">
        <v>5541</v>
      </c>
      <c r="H100" s="69" t="s">
        <v>5529</v>
      </c>
    </row>
    <row r="101" s="2" customFormat="1" ht="31.5" customHeight="1" spans="1:8">
      <c r="A101" s="69"/>
      <c r="B101" s="69"/>
      <c r="C101" s="69" t="s">
        <v>5512</v>
      </c>
      <c r="D101" s="69" t="s">
        <v>5542</v>
      </c>
      <c r="E101" s="92"/>
      <c r="F101" s="92">
        <v>1</v>
      </c>
      <c r="G101" s="92">
        <v>1</v>
      </c>
      <c r="H101" s="69" t="s">
        <v>5543</v>
      </c>
    </row>
    <row r="102" ht="31.5" customHeight="1" spans="1:8">
      <c r="A102" s="69"/>
      <c r="B102" s="69"/>
      <c r="C102" s="69"/>
      <c r="D102" s="69" t="s">
        <v>5544</v>
      </c>
      <c r="E102" s="92"/>
      <c r="F102" s="92">
        <v>1</v>
      </c>
      <c r="G102" s="92">
        <v>1</v>
      </c>
      <c r="H102" s="69" t="s">
        <v>5543</v>
      </c>
    </row>
    <row r="103" ht="31.5" customHeight="1" spans="1:8">
      <c r="A103" s="69"/>
      <c r="B103" s="69"/>
      <c r="C103" s="69" t="s">
        <v>5513</v>
      </c>
      <c r="D103" s="69" t="s">
        <v>5545</v>
      </c>
      <c r="E103" s="69"/>
      <c r="F103" s="69" t="s">
        <v>5546</v>
      </c>
      <c r="G103" s="69" t="s">
        <v>5546</v>
      </c>
      <c r="H103" s="69" t="s">
        <v>5529</v>
      </c>
    </row>
    <row r="104" ht="31.5" customHeight="1" spans="1:8">
      <c r="A104" s="69"/>
      <c r="B104" s="69"/>
      <c r="C104" s="69"/>
      <c r="D104" s="69" t="s">
        <v>5496</v>
      </c>
      <c r="E104" s="69"/>
      <c r="F104" s="69"/>
      <c r="G104" s="69"/>
      <c r="H104" s="69"/>
    </row>
    <row r="105" ht="37.5" customHeight="1" spans="1:8">
      <c r="A105" s="69"/>
      <c r="B105" s="69" t="s">
        <v>5514</v>
      </c>
      <c r="C105" s="69" t="s">
        <v>5515</v>
      </c>
      <c r="D105" s="69"/>
      <c r="E105" s="69"/>
      <c r="F105" s="69"/>
      <c r="G105" s="69"/>
      <c r="H105" s="69"/>
    </row>
    <row r="106" ht="37.5" customHeight="1" spans="1:8">
      <c r="A106" s="69"/>
      <c r="B106" s="69"/>
      <c r="C106" s="97" t="s">
        <v>5516</v>
      </c>
      <c r="D106" s="69" t="s">
        <v>5547</v>
      </c>
      <c r="E106" s="69"/>
      <c r="F106" s="69" t="s">
        <v>5548</v>
      </c>
      <c r="G106" s="69" t="s">
        <v>5548</v>
      </c>
      <c r="H106" s="69" t="s">
        <v>5529</v>
      </c>
    </row>
    <row r="107" ht="37.5" customHeight="1" spans="1:8">
      <c r="A107" s="69"/>
      <c r="B107" s="69"/>
      <c r="C107" s="98"/>
      <c r="D107" s="69" t="s">
        <v>5549</v>
      </c>
      <c r="E107" s="69"/>
      <c r="F107" s="69" t="s">
        <v>5550</v>
      </c>
      <c r="G107" s="69" t="s">
        <v>5550</v>
      </c>
      <c r="H107" s="69" t="s">
        <v>5529</v>
      </c>
    </row>
    <row r="108" ht="37.5" customHeight="1" spans="1:8">
      <c r="A108" s="69"/>
      <c r="B108" s="69"/>
      <c r="C108" s="69" t="s">
        <v>5517</v>
      </c>
      <c r="D108" s="69"/>
      <c r="E108" s="69"/>
      <c r="F108" s="69"/>
      <c r="G108" s="69"/>
      <c r="H108" s="69"/>
    </row>
    <row r="109" ht="52.5" customHeight="1" spans="1:8">
      <c r="A109" s="69"/>
      <c r="B109" s="69" t="s">
        <v>5518</v>
      </c>
      <c r="C109" s="69" t="s">
        <v>5519</v>
      </c>
      <c r="D109" s="69" t="s">
        <v>5551</v>
      </c>
      <c r="E109" s="92"/>
      <c r="F109" s="92">
        <v>0.95</v>
      </c>
      <c r="G109" s="99" t="s">
        <v>5552</v>
      </c>
      <c r="H109" s="69" t="s">
        <v>5529</v>
      </c>
    </row>
    <row r="110" ht="31.5" customHeight="1" spans="1:8">
      <c r="A110" s="69" t="s">
        <v>5520</v>
      </c>
      <c r="B110" s="69" t="s">
        <v>5553</v>
      </c>
      <c r="C110" s="69"/>
      <c r="D110" s="69"/>
      <c r="E110" s="69"/>
      <c r="F110" s="69"/>
      <c r="G110" s="69"/>
      <c r="H110" s="69"/>
    </row>
  </sheetData>
  <mergeCells count="228">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I11:K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E39:H39"/>
    <mergeCell ref="I39:L39"/>
    <mergeCell ref="B40:C40"/>
    <mergeCell ref="E40:H40"/>
    <mergeCell ref="I40:L40"/>
    <mergeCell ref="B41:C41"/>
    <mergeCell ref="E41:H41"/>
    <mergeCell ref="I41:L41"/>
    <mergeCell ref="B42:C42"/>
    <mergeCell ref="E42:H42"/>
    <mergeCell ref="I42:L42"/>
    <mergeCell ref="B43:C43"/>
    <mergeCell ref="E43:H43"/>
    <mergeCell ref="I43:L43"/>
    <mergeCell ref="B44:C44"/>
    <mergeCell ref="E44:H44"/>
    <mergeCell ref="I44:L44"/>
    <mergeCell ref="B45:C45"/>
    <mergeCell ref="E45:H45"/>
    <mergeCell ref="I45:L45"/>
    <mergeCell ref="B46:C46"/>
    <mergeCell ref="E46:H46"/>
    <mergeCell ref="I46:L46"/>
    <mergeCell ref="B47:C47"/>
    <mergeCell ref="E47:H47"/>
    <mergeCell ref="I47:L47"/>
    <mergeCell ref="B48:C48"/>
    <mergeCell ref="E48:H48"/>
    <mergeCell ref="I48:L48"/>
    <mergeCell ref="A49:H49"/>
    <mergeCell ref="I49:L49"/>
    <mergeCell ref="B50:C50"/>
    <mergeCell ref="G50:H50"/>
    <mergeCell ref="B51:C51"/>
    <mergeCell ref="G51:H51"/>
    <mergeCell ref="B52:C52"/>
    <mergeCell ref="G52:H52"/>
    <mergeCell ref="B53:C53"/>
    <mergeCell ref="G53:H53"/>
    <mergeCell ref="B54:C54"/>
    <mergeCell ref="G54:H54"/>
    <mergeCell ref="B55:C55"/>
    <mergeCell ref="G55:H55"/>
    <mergeCell ref="B56:C56"/>
    <mergeCell ref="G56:H56"/>
    <mergeCell ref="B57:C57"/>
    <mergeCell ref="G57:H57"/>
    <mergeCell ref="B58:C58"/>
    <mergeCell ref="G58:H58"/>
    <mergeCell ref="B59:C59"/>
    <mergeCell ref="G59:H59"/>
    <mergeCell ref="A60:H60"/>
    <mergeCell ref="A61:C61"/>
    <mergeCell ref="D61:H61"/>
    <mergeCell ref="A62:C62"/>
    <mergeCell ref="D62:H62"/>
    <mergeCell ref="A63:C63"/>
    <mergeCell ref="D63:H63"/>
    <mergeCell ref="A64:C64"/>
    <mergeCell ref="D64:H64"/>
    <mergeCell ref="A65:C65"/>
    <mergeCell ref="D65:H65"/>
    <mergeCell ref="A66:H66"/>
    <mergeCell ref="D67:E67"/>
    <mergeCell ref="G67:H67"/>
    <mergeCell ref="D68:E68"/>
    <mergeCell ref="G68:H68"/>
    <mergeCell ref="D69:E69"/>
    <mergeCell ref="G69:H69"/>
    <mergeCell ref="D70:E70"/>
    <mergeCell ref="G70:H70"/>
    <mergeCell ref="D71:E71"/>
    <mergeCell ref="G71:H71"/>
    <mergeCell ref="D72:E72"/>
    <mergeCell ref="G72:H72"/>
    <mergeCell ref="D73:E73"/>
    <mergeCell ref="G73:H73"/>
    <mergeCell ref="D74:E74"/>
    <mergeCell ref="G74:H74"/>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D87:E87"/>
    <mergeCell ref="G87:H87"/>
    <mergeCell ref="A88:H88"/>
    <mergeCell ref="E89:G89"/>
    <mergeCell ref="A68:A86"/>
    <mergeCell ref="A89:A90"/>
    <mergeCell ref="A91:A109"/>
    <mergeCell ref="B68:B73"/>
    <mergeCell ref="B74:B79"/>
    <mergeCell ref="B80:B85"/>
    <mergeCell ref="B89:B90"/>
    <mergeCell ref="B91:B96"/>
    <mergeCell ref="B97:B104"/>
    <mergeCell ref="B105:B108"/>
    <mergeCell ref="C68:C69"/>
    <mergeCell ref="C70:C71"/>
    <mergeCell ref="C72:C73"/>
    <mergeCell ref="C74:C75"/>
    <mergeCell ref="C76:C77"/>
    <mergeCell ref="C78:C79"/>
    <mergeCell ref="C80:C81"/>
    <mergeCell ref="C82:C83"/>
    <mergeCell ref="C84:C85"/>
    <mergeCell ref="C89:C90"/>
    <mergeCell ref="C91:C92"/>
    <mergeCell ref="C93:C94"/>
    <mergeCell ref="C95:C96"/>
    <mergeCell ref="C97:C100"/>
    <mergeCell ref="C101:C102"/>
    <mergeCell ref="C103:C104"/>
    <mergeCell ref="C106:C107"/>
    <mergeCell ref="D89:D90"/>
    <mergeCell ref="H2:H8"/>
    <mergeCell ref="H89:H90"/>
    <mergeCell ref="A23:B26"/>
    <mergeCell ref="A27:B36"/>
    <mergeCell ref="M39:O48"/>
    <mergeCell ref="K14:O16"/>
  </mergeCells>
  <conditionalFormatting sqref="C17:D17">
    <cfRule type="expression" dxfId="0" priority="10">
      <formula>OR($C$17=CS!$E$3,$C$17=CS!$E$4)</formula>
    </cfRule>
  </conditionalFormatting>
  <conditionalFormatting sqref="G17:H17">
    <cfRule type="expression" dxfId="0" priority="5">
      <formula>OR(AND($G$17&lt;&gt;"是",SUM(COUNTIF($A$39:$A$48,"309*"),COUNTIF($A$39:$A$48,"310*"))&gt;0),AND($G$17="是",SUM(COUNTIF($A$39:$A$48,"309*"),COUNTIF($A$39:$A$48,"310*"))=0))</formula>
    </cfRule>
  </conditionalFormatting>
  <conditionalFormatting sqref="K18:O18">
    <cfRule type="expression" dxfId="1" priority="13">
      <formula>$AB$18=TRUE</formula>
    </cfRule>
  </conditionalFormatting>
  <conditionalFormatting sqref="C22:D22">
    <cfRule type="expression" dxfId="0" priority="4">
      <formula>$C$22&lt;$G$22</formula>
    </cfRule>
  </conditionalFormatting>
  <conditionalFormatting sqref="D38">
    <cfRule type="expression" dxfId="0" priority="71">
      <formula>AND($G$28&gt;0,SUM($D$39:$D$48)&gt;0,$G$28&lt;&gt;SUM($D$39:$D$48))</formula>
    </cfRule>
  </conditionalFormatting>
  <conditionalFormatting sqref="A39:A48">
    <cfRule type="expression" dxfId="0" priority="6">
      <formula>OR(AND(COUNTIF($C$18,"发改立项")&lt;1,LEFT(A39,3)="309"),AND(COUNTIF($C$18,"发改立项")&gt;0,LEFT(A39,3)="310"))</formula>
    </cfRule>
    <cfRule type="expression" dxfId="0" priority="12">
      <formula>COUNTIF(CS!$K$2:$K$100,A39)=1</formula>
    </cfRule>
  </conditionalFormatting>
  <conditionalFormatting sqref="D39:D48">
    <cfRule type="expression" dxfId="2" priority="72">
      <formula>AND(A39=CS!$L$39,D39&gt;SUM(SUM($G$29,$G$34)*0.02,$G$35:$G$36))</formula>
    </cfRule>
  </conditionalFormatting>
  <conditionalFormatting sqref="B39:C48">
    <cfRule type="expression" dxfId="0" priority="1">
      <formula>COUNTIF(CS!$B$12:$B$14,I39)&gt;0</formula>
    </cfRule>
  </conditionalFormatting>
  <conditionalFormatting sqref="I39:L48">
    <cfRule type="expression" dxfId="3" priority="2">
      <formula>COUNTIF(CS!$B$12:$B$14,I39)&gt;0</formula>
    </cfRule>
  </conditionalFormatting>
  <dataValidations count="14">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F19 H19">
      <formula1>2000</formula1>
      <formula2>3000</formula2>
    </dataValidation>
    <dataValidation type="list" allowBlank="1" showInputMessage="1" showErrorMessage="1" sqref="A39:A48">
      <formula1>CS!$L$2:$L$100</formula1>
    </dataValidation>
    <dataValidation type="list" allowBlank="1" showInputMessage="1" showErrorMessage="1" sqref="A51:A59">
      <formula1>CS!$I$2:$I$4</formula1>
    </dataValidation>
    <dataValidation type="list" allowBlank="1" showInputMessage="1" showErrorMessage="1" sqref="B39:C48">
      <formula1>CS!$BP$2:$BP$1835</formula1>
    </dataValidation>
    <dataValidation type="list" allowBlank="1" showInputMessage="1" showErrorMessage="1" sqref="B51:C59">
      <formula1>CS!$J$2:$J$3</formula1>
    </dataValidation>
  </dataValidations>
  <hyperlinks>
    <hyperlink ref="I12:P12" location="项目申报汇总信息表!A1" display="转到项目申报汇总信息表"/>
    <hyperlink ref="I37" r:id="rId14" display="点击查看《政府收支分类科目》"/>
    <hyperlink ref="I37:P37" r:id="rId14" display="点击查看《政府收支分类科目》"/>
  </hyperlinks>
  <printOptions horizontalCentered="1"/>
  <pageMargins left="0.708661417322835" right="0.708661417322835" top="0.748031496062992" bottom="0.748031496062992" header="0.31496062992126" footer="0.31496062992126"/>
  <pageSetup paperSize="9" firstPageNumber="0" fitToHeight="0" orientation="portrait" useFirstPageNumber="1"/>
  <headerFooter differentFirst="1">
    <oddFooter>&amp;C第 &amp;P 页，共 &amp;N-1 页</oddFooter>
  </headerFooter>
  <rowBreaks count="4" manualBreakCount="4">
    <brk id="9" max="16383" man="1"/>
    <brk id="36" max="16383" man="1"/>
    <brk id="65"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name="Group Box 1"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54274" name="Check Box 2" r:id="rId5">
              <controlPr defaultSize="0">
                <anchor moveWithCells="1">
                  <from>
                    <xdr:col>8</xdr:col>
                    <xdr:colOff>412115</xdr:colOff>
                    <xdr:row>13</xdr:row>
                    <xdr:rowOff>59055</xdr:rowOff>
                  </from>
                  <to>
                    <xdr:col>9</xdr:col>
                    <xdr:colOff>514350</xdr:colOff>
                    <xdr:row>14</xdr:row>
                    <xdr:rowOff>27940</xdr:rowOff>
                  </to>
                </anchor>
              </controlPr>
            </control>
          </mc:Choice>
        </mc:AlternateContent>
        <mc:AlternateContent xmlns:mc="http://schemas.openxmlformats.org/markup-compatibility/2006">
          <mc:Choice Requires="x14">
            <control shapeId="54275" name="Check Box 3" r:id="rId6">
              <controlPr defaultSize="0">
                <anchor moveWithCells="1">
                  <from>
                    <xdr:col>8</xdr:col>
                    <xdr:colOff>414020</xdr:colOff>
                    <xdr:row>13</xdr:row>
                    <xdr:rowOff>260985</xdr:rowOff>
                  </from>
                  <to>
                    <xdr:col>9</xdr:col>
                    <xdr:colOff>533400</xdr:colOff>
                    <xdr:row>14</xdr:row>
                    <xdr:rowOff>229235</xdr:rowOff>
                  </to>
                </anchor>
              </controlPr>
            </control>
          </mc:Choice>
        </mc:AlternateContent>
        <mc:AlternateContent xmlns:mc="http://schemas.openxmlformats.org/markup-compatibility/2006">
          <mc:Choice Requires="x14">
            <control shapeId="54276" name="Check Box 4" r:id="rId7">
              <controlPr defaultSize="0">
                <anchor moveWithCells="1">
                  <from>
                    <xdr:col>8</xdr:col>
                    <xdr:colOff>411480</xdr:colOff>
                    <xdr:row>14</xdr:row>
                    <xdr:rowOff>176530</xdr:rowOff>
                  </from>
                  <to>
                    <xdr:col>10</xdr:col>
                    <xdr:colOff>654685</xdr:colOff>
                    <xdr:row>15</xdr:row>
                    <xdr:rowOff>145415</xdr:rowOff>
                  </to>
                </anchor>
              </controlPr>
            </control>
          </mc:Choice>
        </mc:AlternateContent>
        <mc:AlternateContent xmlns:mc="http://schemas.openxmlformats.org/markup-compatibility/2006">
          <mc:Choice Requires="x14">
            <control shapeId="54277" name="Check Box 5" r:id="rId8">
              <controlPr defaultSize="0">
                <anchor moveWithCells="1">
                  <from>
                    <xdr:col>8</xdr:col>
                    <xdr:colOff>411480</xdr:colOff>
                    <xdr:row>15</xdr:row>
                    <xdr:rowOff>92710</xdr:rowOff>
                  </from>
                  <to>
                    <xdr:col>10</xdr:col>
                    <xdr:colOff>616585</xdr:colOff>
                    <xdr:row>16</xdr:row>
                    <xdr:rowOff>61595</xdr:rowOff>
                  </to>
                </anchor>
              </controlPr>
            </control>
          </mc:Choice>
        </mc:AlternateContent>
        <mc:AlternateContent xmlns:mc="http://schemas.openxmlformats.org/markup-compatibility/2006">
          <mc:Choice Requires="x14">
            <control shapeId="54278" name="Check Box 6" r:id="rId9">
              <controlPr defaultSize="0">
                <anchor moveWithCells="1">
                  <from>
                    <xdr:col>8</xdr:col>
                    <xdr:colOff>411480</xdr:colOff>
                    <xdr:row>16</xdr:row>
                    <xdr:rowOff>8890</xdr:rowOff>
                  </from>
                  <to>
                    <xdr:col>10</xdr:col>
                    <xdr:colOff>19050</xdr:colOff>
                    <xdr:row>16</xdr:row>
                    <xdr:rowOff>262890</xdr:rowOff>
                  </to>
                </anchor>
              </controlPr>
            </control>
          </mc:Choice>
        </mc:AlternateContent>
        <mc:AlternateContent xmlns:mc="http://schemas.openxmlformats.org/markup-compatibility/2006">
          <mc:Choice Requires="x14">
            <control shapeId="54279" name="Check Box 7" r:id="rId10">
              <controlPr defaultSize="0">
                <anchor moveWithCells="1">
                  <from>
                    <xdr:col>8</xdr:col>
                    <xdr:colOff>416560</xdr:colOff>
                    <xdr:row>16</xdr:row>
                    <xdr:rowOff>210185</xdr:rowOff>
                  </from>
                  <to>
                    <xdr:col>10</xdr:col>
                    <xdr:colOff>0</xdr:colOff>
                    <xdr:row>17</xdr:row>
                    <xdr:rowOff>179070</xdr:rowOff>
                  </to>
                </anchor>
              </controlPr>
            </control>
          </mc:Choice>
        </mc:AlternateContent>
        <mc:AlternateContent xmlns:mc="http://schemas.openxmlformats.org/markup-compatibility/2006">
          <mc:Choice Requires="x14">
            <control shapeId="54280" name="Check Box 8" r:id="rId11">
              <controlPr defaultSize="0">
                <anchor moveWithCells="1">
                  <from>
                    <xdr:col>8</xdr:col>
                    <xdr:colOff>416560</xdr:colOff>
                    <xdr:row>17</xdr:row>
                    <xdr:rowOff>126365</xdr:rowOff>
                  </from>
                  <to>
                    <xdr:col>9</xdr:col>
                    <xdr:colOff>666750</xdr:colOff>
                    <xdr:row>18</xdr:row>
                    <xdr:rowOff>95250</xdr:rowOff>
                  </to>
                </anchor>
              </controlPr>
            </control>
          </mc:Choice>
        </mc:AlternateContent>
        <mc:AlternateContent xmlns:mc="http://schemas.openxmlformats.org/markup-compatibility/2006">
          <mc:Choice Requires="x14">
            <control shapeId="54321" name="Group Box 49" r:id="rId12">
              <controlPr print="0" defaultSize="0">
                <anchor moveWithCells="1">
                  <from>
                    <xdr:col>11</xdr:col>
                    <xdr:colOff>428625</xdr:colOff>
                    <xdr:row>37</xdr:row>
                    <xdr:rowOff>180975</xdr:rowOff>
                  </from>
                  <to>
                    <xdr:col>15</xdr:col>
                    <xdr:colOff>209550</xdr:colOff>
                    <xdr:row>46</xdr:row>
                    <xdr:rowOff>38100</xdr:rowOff>
                  </to>
                </anchor>
              </controlPr>
            </control>
          </mc:Choice>
        </mc:AlternateContent>
        <mc:AlternateContent xmlns:mc="http://schemas.openxmlformats.org/markup-compatibility/2006">
          <mc:Choice Requires="x14">
            <control shapeId="54322" name="Group Box 50" r:id="rId13">
              <controlPr print="0" defaultSize="0">
                <anchor moveWithCells="1">
                  <from>
                    <xdr:col>8</xdr:col>
                    <xdr:colOff>209550</xdr:colOff>
                    <xdr:row>37</xdr:row>
                    <xdr:rowOff>171450</xdr:rowOff>
                  </from>
                  <to>
                    <xdr:col>11</xdr:col>
                    <xdr:colOff>238125</xdr:colOff>
                    <xdr:row>46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AC105"/>
  <sheetViews>
    <sheetView showGridLines="0" topLeftCell="A5"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文化传媒教育事务</v>
      </c>
      <c r="E4" s="8"/>
      <c r="F4" s="8"/>
      <c r="G4" s="8"/>
      <c r="H4" s="6"/>
      <c r="I4" s="70"/>
    </row>
    <row r="5" customFormat="1" ht="64.5" customHeight="1" spans="1:9">
      <c r="A5" s="7" t="s">
        <v>5426</v>
      </c>
      <c r="B5" s="7"/>
      <c r="C5" s="7"/>
      <c r="D5" s="9" t="str">
        <f>IF(村级组织运转!D5="","",村级组织运转!D5)</f>
        <v>183001-广水市余店镇人民政府</v>
      </c>
      <c r="E5" s="9"/>
      <c r="F5" s="9"/>
      <c r="G5" s="9"/>
      <c r="H5" s="6"/>
      <c r="I5" s="70"/>
    </row>
    <row r="6" customFormat="1" ht="64.5" customHeight="1" spans="1:9">
      <c r="A6" s="7" t="s">
        <v>5427</v>
      </c>
      <c r="B6" s="7" t="s">
        <v>20</v>
      </c>
      <c r="C6" s="7"/>
      <c r="D6" s="8" t="s">
        <v>34</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8">
      <c r="A11" s="17" t="s">
        <v>5432</v>
      </c>
      <c r="B11" s="17"/>
      <c r="C11" s="18"/>
      <c r="D11" s="19"/>
      <c r="E11" s="19"/>
      <c r="G11" s="20" t="s">
        <v>5433</v>
      </c>
      <c r="H11" s="20"/>
    </row>
    <row r="12" s="2" customFormat="1" ht="22.5" customHeight="1" spans="1:29">
      <c r="A12" s="21" t="s">
        <v>5434</v>
      </c>
      <c r="B12" s="22"/>
      <c r="C12" s="21" t="str">
        <f ca="1">MID(CELL("filename",A1),FIND("]",CELL("filename",A1))+1,99)</f>
        <v>文化传媒教育事务</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31" customHeight="1" spans="1:29">
      <c r="A13" s="21" t="s">
        <v>5438</v>
      </c>
      <c r="B13" s="22"/>
      <c r="C13" s="21" t="s">
        <v>5439</v>
      </c>
      <c r="D13" s="22"/>
      <c r="E13" s="21" t="s">
        <v>5440</v>
      </c>
      <c r="F13" s="22"/>
      <c r="G13" s="25" t="s">
        <v>5439</v>
      </c>
      <c r="H13" s="26"/>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67</v>
      </c>
      <c r="D17" s="22"/>
      <c r="E17" s="27" t="s">
        <v>7</v>
      </c>
      <c r="F17" s="27"/>
      <c r="G17" s="27"/>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f>IF(村级组织运转!C19="","",村级组织运转!C19)</f>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c r="D20" s="29"/>
      <c r="E20" s="29"/>
      <c r="F20" s="29"/>
      <c r="G20" s="29"/>
      <c r="H20" s="29"/>
    </row>
    <row r="21" s="2" customFormat="1" ht="90" customHeight="1" spans="1:8">
      <c r="A21" s="21" t="s">
        <v>5457</v>
      </c>
      <c r="B21" s="22"/>
      <c r="C21" s="29" t="s">
        <v>5554</v>
      </c>
      <c r="D21" s="29"/>
      <c r="E21" s="29"/>
      <c r="F21" s="29"/>
      <c r="G21" s="29"/>
      <c r="H21" s="29"/>
    </row>
    <row r="22" s="2" customFormat="1" ht="22.5" customHeight="1" spans="1:8">
      <c r="A22" s="21" t="s">
        <v>5459</v>
      </c>
      <c r="B22" s="22"/>
      <c r="C22" s="30">
        <v>3090000</v>
      </c>
      <c r="D22" s="30"/>
      <c r="E22" s="21" t="s">
        <v>5460</v>
      </c>
      <c r="F22" s="22"/>
      <c r="G22" s="31">
        <f>G28</f>
        <v>618000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c r="H24" s="27"/>
    </row>
    <row r="25" s="2" customFormat="1" ht="22.5" customHeight="1" spans="1:8">
      <c r="A25" s="35"/>
      <c r="B25" s="36"/>
      <c r="C25" s="21" t="str">
        <f>IF(C19="","",C19-1&amp;"年")</f>
        <v>2024年</v>
      </c>
      <c r="D25" s="22"/>
      <c r="E25" s="37">
        <v>618000</v>
      </c>
      <c r="F25" s="37">
        <v>618000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618000</v>
      </c>
      <c r="H28" s="30"/>
    </row>
    <row r="29" s="2" customFormat="1" ht="22.5" customHeight="1" spans="1:8">
      <c r="A29" s="35"/>
      <c r="B29" s="36"/>
      <c r="C29" s="42" t="s">
        <v>5471</v>
      </c>
      <c r="D29" s="43"/>
      <c r="E29" s="43"/>
      <c r="F29" s="43"/>
      <c r="G29" s="30">
        <f>SUM(G30,G33)</f>
        <v>618000</v>
      </c>
      <c r="H29" s="30"/>
    </row>
    <row r="30" s="2" customFormat="1" ht="22.5" customHeight="1" spans="1:8">
      <c r="A30" s="35"/>
      <c r="B30" s="36"/>
      <c r="C30" s="44" t="s">
        <v>5472</v>
      </c>
      <c r="D30" s="45"/>
      <c r="E30" s="45"/>
      <c r="F30" s="45"/>
      <c r="G30" s="30">
        <f>SUM(G31:G32)</f>
        <v>618000</v>
      </c>
      <c r="H30" s="30"/>
    </row>
    <row r="31" s="2" customFormat="1" ht="22.5" customHeight="1" spans="1:8">
      <c r="A31" s="35"/>
      <c r="B31" s="36"/>
      <c r="C31" s="44" t="s">
        <v>5473</v>
      </c>
      <c r="D31" s="45"/>
      <c r="E31" s="45"/>
      <c r="F31" s="45"/>
      <c r="G31" s="30">
        <v>618000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30" customHeight="1" spans="1:17">
      <c r="A39" s="50" t="s">
        <v>121</v>
      </c>
      <c r="B39" s="51" t="s">
        <v>206</v>
      </c>
      <c r="C39" s="52"/>
      <c r="D39" s="53">
        <v>110000</v>
      </c>
      <c r="E39" s="54" t="s">
        <v>5555</v>
      </c>
      <c r="F39" s="55"/>
      <c r="G39" s="55"/>
      <c r="H39" s="56"/>
      <c r="I39" s="77" t="str">
        <f>IF(B39="","",IFERROR(IF(COUNTIF(CS!$BR$2:$BR$1835,B39)&gt;0,IF(ISNUMBER(MID(B39,7,1)*1)=TRUE,CS!$B$13,CS!$B$14),VLOOKUP(B39,CS!BP:BQ,2,0)),CS!$B$12))</f>
        <v>其他政府办公厅（室）及相关机构事务支出</v>
      </c>
      <c r="J39" s="78"/>
      <c r="K39" s="78"/>
      <c r="L39" s="78"/>
      <c r="M39" s="79" t="s">
        <v>5484</v>
      </c>
      <c r="N39" s="79"/>
      <c r="O39" s="79"/>
      <c r="P39" s="73"/>
      <c r="Q39" s="1"/>
    </row>
    <row r="40" s="2" customFormat="1" ht="30" customHeight="1" spans="1:17">
      <c r="A40" s="50" t="s">
        <v>215</v>
      </c>
      <c r="B40" s="51" t="s">
        <v>206</v>
      </c>
      <c r="C40" s="52"/>
      <c r="D40" s="53">
        <v>508000</v>
      </c>
      <c r="E40" s="60" t="s">
        <v>5556</v>
      </c>
      <c r="F40" s="60"/>
      <c r="G40" s="60"/>
      <c r="H40" s="60"/>
      <c r="I40" s="77" t="str">
        <f>IF(B40="","",IFERROR(IF(COUNTIF(CS!$BR$2:$BR$1835,B40)&gt;0,IF(ISNUMBER(MID(B40,7,1)*1)=TRUE,CS!$B$13,CS!$B$14),VLOOKUP(B40,CS!BP:BQ,2,0)),CS!$B$12))</f>
        <v>其他政府办公厅（室）及相关机构事务支出</v>
      </c>
      <c r="J40" s="78"/>
      <c r="K40" s="78"/>
      <c r="L40" s="78"/>
      <c r="M40" s="79"/>
      <c r="N40" s="79"/>
      <c r="O40" s="79"/>
      <c r="P40" s="73"/>
      <c r="Q40" s="1"/>
    </row>
    <row r="41" s="2" customFormat="1" ht="30" customHeight="1" spans="1:17">
      <c r="A41" s="50"/>
      <c r="B41" s="51"/>
      <c r="C41" s="52"/>
      <c r="D41" s="53"/>
      <c r="E41" s="115"/>
      <c r="F41" s="116"/>
      <c r="G41" s="116"/>
      <c r="H41" s="117"/>
      <c r="I41" s="77" t="str">
        <f>IF(B41="","",IFERROR(IF(COUNTIF(CS!$BR$2:$BR$1835,B41)&gt;0,IF(ISNUMBER(MID(B41,7,1)*1)=TRUE,CS!$B$13,CS!$B$14),VLOOKUP(B41,CS!BP:BQ,2,0)),CS!$B$12))</f>
        <v/>
      </c>
      <c r="J41" s="78"/>
      <c r="K41" s="78"/>
      <c r="L41" s="78"/>
      <c r="M41" s="79"/>
      <c r="N41" s="79"/>
      <c r="O41" s="79"/>
      <c r="P41" s="73"/>
      <c r="Q41" s="1"/>
    </row>
    <row r="42" s="2" customFormat="1" ht="30" customHeight="1" spans="1:17">
      <c r="A42" s="50"/>
      <c r="B42" s="51"/>
      <c r="C42" s="52"/>
      <c r="D42" s="53"/>
      <c r="E42" s="115"/>
      <c r="F42" s="116"/>
      <c r="G42" s="116"/>
      <c r="H42" s="117"/>
      <c r="I42" s="77" t="str">
        <f>IF(B42="","",IFERROR(IF(COUNTIF(CS!$BR$2:$BR$1835,B42)&gt;0,IF(ISNUMBER(MID(B42,7,1)*1)=TRUE,CS!$B$13,CS!$B$14),VLOOKUP(B42,CS!BP:BQ,2,0)),CS!$B$12))</f>
        <v/>
      </c>
      <c r="J42" s="78"/>
      <c r="K42" s="78"/>
      <c r="L42" s="78"/>
      <c r="M42" s="79"/>
      <c r="N42" s="79"/>
      <c r="O42" s="79"/>
      <c r="P42" s="73"/>
      <c r="Q42" s="1"/>
    </row>
    <row r="43" s="2" customFormat="1" ht="30" customHeight="1" spans="1:17">
      <c r="A43" s="50"/>
      <c r="B43" s="51"/>
      <c r="C43" s="52"/>
      <c r="D43" s="53"/>
      <c r="E43" s="115"/>
      <c r="F43" s="116"/>
      <c r="G43" s="116"/>
      <c r="H43" s="117"/>
      <c r="I43" s="77" t="str">
        <f>IF(B43="","",IFERROR(IF(COUNTIF(CS!$BR$2:$BR$1835,B43)&gt;0,IF(ISNUMBER(MID(B43,7,1)*1)=TRUE,CS!$B$13,CS!$B$14),VLOOKUP(B43,CS!BP:BQ,2,0)),CS!$B$12))</f>
        <v/>
      </c>
      <c r="J43" s="78"/>
      <c r="K43" s="78"/>
      <c r="L43" s="78"/>
      <c r="M43" s="79"/>
      <c r="N43" s="79"/>
      <c r="O43" s="79"/>
      <c r="P43" s="73"/>
      <c r="Q43" s="1"/>
    </row>
    <row r="44" s="2" customFormat="1" ht="30" customHeight="1" spans="1:17">
      <c r="A44" s="50"/>
      <c r="B44" s="51"/>
      <c r="C44" s="52"/>
      <c r="D44" s="53"/>
      <c r="E44" s="115"/>
      <c r="F44" s="116"/>
      <c r="G44" s="116"/>
      <c r="H44" s="117"/>
      <c r="I44" s="77" t="str">
        <f>IF(B44="","",IFERROR(IF(COUNTIF(CS!$BR$2:$BR$1835,B44)&gt;0,IF(ISNUMBER(MID(B44,7,1)*1)=TRUE,CS!$B$13,CS!$B$14),VLOOKUP(B44,CS!BP:BQ,2,0)),CS!$B$12))</f>
        <v/>
      </c>
      <c r="J44" s="78"/>
      <c r="K44" s="78"/>
      <c r="L44" s="78"/>
      <c r="M44" s="79"/>
      <c r="N44" s="79"/>
      <c r="O44" s="79"/>
      <c r="P44" s="73"/>
      <c r="Q44" s="1"/>
    </row>
    <row r="45" s="2" customFormat="1" ht="34" customHeight="1" spans="1:17">
      <c r="A45" s="50"/>
      <c r="B45" s="51"/>
      <c r="C45" s="52"/>
      <c r="D45" s="53"/>
      <c r="E45" s="115"/>
      <c r="F45" s="116"/>
      <c r="G45" s="116"/>
      <c r="H45" s="117"/>
      <c r="I45" s="77" t="str">
        <f>IF(B45="","",IFERROR(IF(COUNTIF(CS!$BR$2:$BR$1835,B45)&gt;0,IF(ISNUMBER(MID(B45,7,1)*1)=TRUE,CS!$B$13,CS!$B$14),VLOOKUP(B45,CS!BP:BQ,2,0)),CS!$B$12))</f>
        <v/>
      </c>
      <c r="J45" s="78"/>
      <c r="K45" s="78"/>
      <c r="L45" s="78"/>
      <c r="M45" s="79"/>
      <c r="N45" s="79"/>
      <c r="O45" s="79"/>
      <c r="P45" s="73"/>
      <c r="Q45" s="1"/>
    </row>
    <row r="46" s="2" customFormat="1" ht="30" customHeight="1" spans="1:17">
      <c r="A46" s="50"/>
      <c r="B46" s="51"/>
      <c r="C46" s="52"/>
      <c r="D46" s="53"/>
      <c r="E46" s="115"/>
      <c r="F46" s="116"/>
      <c r="G46" s="116"/>
      <c r="H46" s="117"/>
      <c r="I46" s="77"/>
      <c r="J46" s="78"/>
      <c r="K46" s="78"/>
      <c r="L46" s="78"/>
      <c r="M46" s="79"/>
      <c r="N46" s="79"/>
      <c r="O46" s="79"/>
      <c r="P46" s="73"/>
      <c r="Q46" s="1"/>
    </row>
    <row r="47" s="2" customFormat="1" ht="22.5" customHeight="1" spans="1:16">
      <c r="A47" s="48" t="s">
        <v>5487</v>
      </c>
      <c r="B47" s="48"/>
      <c r="C47" s="48"/>
      <c r="D47" s="48"/>
      <c r="E47" s="48"/>
      <c r="F47" s="48"/>
      <c r="G47" s="48"/>
      <c r="H47" s="48"/>
      <c r="I47" s="80"/>
      <c r="J47" s="118"/>
      <c r="K47" s="118"/>
      <c r="L47" s="118"/>
      <c r="M47" s="73"/>
      <c r="N47" s="73"/>
      <c r="O47" s="73"/>
      <c r="P47" s="73"/>
    </row>
    <row r="48" s="2" customFormat="1" ht="22.5" customHeight="1" spans="1:8">
      <c r="A48" s="29" t="s">
        <v>8</v>
      </c>
      <c r="B48" s="65" t="s">
        <v>9</v>
      </c>
      <c r="C48" s="66"/>
      <c r="D48" s="29" t="s">
        <v>5488</v>
      </c>
      <c r="E48" s="29" t="s">
        <v>5489</v>
      </c>
      <c r="F48" s="29" t="s">
        <v>5490</v>
      </c>
      <c r="G48" s="21" t="s">
        <v>5491</v>
      </c>
      <c r="H48" s="22"/>
    </row>
    <row r="49" s="2" customFormat="1" ht="22.5" customHeight="1" spans="1:8">
      <c r="A49" s="67"/>
      <c r="B49" s="67"/>
      <c r="C49" s="67"/>
      <c r="D49" s="29"/>
      <c r="E49" s="29"/>
      <c r="F49" s="68"/>
      <c r="G49" s="31" t="str">
        <f>IF(OR(E49&gt;0,F49&gt;0),E49*F49,"")</f>
        <v/>
      </c>
      <c r="H49" s="32"/>
    </row>
    <row r="50" s="2" customFormat="1" ht="22.5" customHeight="1" spans="1:8">
      <c r="A50" s="67"/>
      <c r="B50" s="67"/>
      <c r="C50" s="67"/>
      <c r="D50" s="29"/>
      <c r="E50" s="29"/>
      <c r="F50" s="68"/>
      <c r="G50" s="31" t="str">
        <f t="shared" ref="G50:G57" si="0">IF(OR(E50="",F50=""),"",E50*F50)</f>
        <v/>
      </c>
      <c r="H50" s="32"/>
    </row>
    <row r="51" s="2" customFormat="1" ht="22.5" customHeight="1" spans="1:8">
      <c r="A51" s="67"/>
      <c r="B51" s="67"/>
      <c r="C51" s="67"/>
      <c r="D51" s="29"/>
      <c r="E51" s="29"/>
      <c r="F51" s="68"/>
      <c r="G51" s="31" t="str">
        <f t="shared" si="0"/>
        <v/>
      </c>
      <c r="H51" s="32"/>
    </row>
    <row r="52" s="2" customFormat="1" ht="22.5" customHeight="1" spans="1:8">
      <c r="A52" s="67"/>
      <c r="B52" s="67"/>
      <c r="C52" s="67"/>
      <c r="D52" s="29"/>
      <c r="E52" s="29"/>
      <c r="F52" s="68"/>
      <c r="G52" s="31" t="str">
        <f t="shared" si="0"/>
        <v/>
      </c>
      <c r="H52" s="32"/>
    </row>
    <row r="53" s="2" customFormat="1" ht="22.5" customHeight="1" spans="1:8">
      <c r="A53" s="67"/>
      <c r="B53" s="67"/>
      <c r="C53" s="67"/>
      <c r="D53" s="29"/>
      <c r="E53" s="29"/>
      <c r="F53" s="68"/>
      <c r="G53" s="31" t="str">
        <f t="shared" si="0"/>
        <v/>
      </c>
      <c r="H53" s="32"/>
    </row>
    <row r="54" s="2" customFormat="1" ht="22.5" customHeight="1" spans="1:8">
      <c r="A54" s="67"/>
      <c r="B54" s="67"/>
      <c r="C54" s="67"/>
      <c r="D54" s="29"/>
      <c r="E54" s="29"/>
      <c r="F54" s="68"/>
      <c r="G54" s="31" t="str">
        <f t="shared" si="0"/>
        <v/>
      </c>
      <c r="H54" s="32"/>
    </row>
    <row r="55" s="2" customFormat="1" ht="22.5" customHeight="1" spans="1:8">
      <c r="A55" s="67"/>
      <c r="B55" s="67"/>
      <c r="C55" s="67"/>
      <c r="D55" s="29"/>
      <c r="E55" s="29"/>
      <c r="F55" s="68"/>
      <c r="G55" s="31" t="str">
        <f t="shared" si="0"/>
        <v/>
      </c>
      <c r="H55" s="32"/>
    </row>
    <row r="56" s="2" customFormat="1" ht="22.5" customHeight="1" spans="1:8">
      <c r="A56" s="67"/>
      <c r="B56" s="67"/>
      <c r="C56" s="67"/>
      <c r="D56" s="29"/>
      <c r="E56" s="29"/>
      <c r="F56" s="68"/>
      <c r="G56" s="31" t="str">
        <f t="shared" si="0"/>
        <v/>
      </c>
      <c r="H56" s="32"/>
    </row>
    <row r="57" s="2" customFormat="1" ht="22.5" customHeight="1" spans="1:8">
      <c r="A57" s="67"/>
      <c r="B57" s="67"/>
      <c r="C57" s="67"/>
      <c r="D57" s="29"/>
      <c r="E57" s="29"/>
      <c r="F57" s="68"/>
      <c r="G57" s="31" t="str">
        <f t="shared" si="0"/>
        <v/>
      </c>
      <c r="H57" s="32"/>
    </row>
    <row r="58" s="2" customFormat="1" ht="22.5" customHeight="1" spans="1:8">
      <c r="A58" s="48" t="s">
        <v>5492</v>
      </c>
      <c r="B58" s="48"/>
      <c r="C58" s="48"/>
      <c r="D58" s="48"/>
      <c r="E58" s="48"/>
      <c r="F58" s="48"/>
      <c r="G58" s="48"/>
      <c r="H58" s="48"/>
    </row>
    <row r="59" s="2" customFormat="1" ht="22.5" customHeight="1" spans="1:8">
      <c r="A59" s="67" t="s">
        <v>5493</v>
      </c>
      <c r="B59" s="67"/>
      <c r="C59" s="67"/>
      <c r="D59" s="67" t="s">
        <v>5494</v>
      </c>
      <c r="E59" s="67"/>
      <c r="F59" s="67"/>
      <c r="G59" s="67"/>
      <c r="H59" s="67"/>
    </row>
    <row r="60" s="2" customFormat="1" ht="22.5" customHeight="1" spans="1:8">
      <c r="A60" s="69" t="s">
        <v>5495</v>
      </c>
      <c r="B60" s="69"/>
      <c r="C60" s="69"/>
      <c r="D60" s="67"/>
      <c r="E60" s="67"/>
      <c r="F60" s="67"/>
      <c r="G60" s="67"/>
      <c r="H60" s="67"/>
    </row>
    <row r="61" s="2" customFormat="1" ht="22.5" customHeight="1" spans="1:8">
      <c r="A61" s="69" t="s">
        <v>5496</v>
      </c>
      <c r="B61" s="69"/>
      <c r="C61" s="69"/>
      <c r="D61" s="67"/>
      <c r="E61" s="67"/>
      <c r="F61" s="67"/>
      <c r="G61" s="67"/>
      <c r="H61" s="67"/>
    </row>
    <row r="62" s="2" customFormat="1" ht="39" customHeight="1" spans="1:8">
      <c r="A62" s="69" t="s">
        <v>5497</v>
      </c>
      <c r="B62" s="69"/>
      <c r="C62" s="69"/>
      <c r="D62" s="60" t="s">
        <v>5557</v>
      </c>
      <c r="E62" s="60"/>
      <c r="F62" s="60"/>
      <c r="G62" s="60"/>
      <c r="H62" s="60"/>
    </row>
    <row r="63" s="2" customFormat="1" ht="22.5" customHeight="1" spans="1:8">
      <c r="A63" s="69" t="s">
        <v>5496</v>
      </c>
      <c r="B63" s="69"/>
      <c r="C63" s="69"/>
      <c r="D63" s="67"/>
      <c r="E63" s="67"/>
      <c r="F63" s="67"/>
      <c r="G63" s="67"/>
      <c r="H63" s="67"/>
    </row>
    <row r="64" s="2" customFormat="1" ht="22.5" customHeight="1" spans="1:8">
      <c r="A64" s="82" t="s">
        <v>5498</v>
      </c>
      <c r="B64" s="83"/>
      <c r="C64" s="83"/>
      <c r="D64" s="83"/>
      <c r="E64" s="83"/>
      <c r="F64" s="83"/>
      <c r="G64" s="83"/>
      <c r="H64" s="84"/>
    </row>
    <row r="65" s="2" customFormat="1" ht="35.25" customHeight="1" spans="1:8">
      <c r="A65" s="69" t="s">
        <v>5499</v>
      </c>
      <c r="B65" s="69" t="s">
        <v>5500</v>
      </c>
      <c r="C65" s="69" t="s">
        <v>5501</v>
      </c>
      <c r="D65" s="85" t="s">
        <v>5502</v>
      </c>
      <c r="E65" s="86"/>
      <c r="F65" s="69" t="s">
        <v>5503</v>
      </c>
      <c r="G65" s="85" t="s">
        <v>5504</v>
      </c>
      <c r="H65" s="86"/>
    </row>
    <row r="66" s="2" customFormat="1" ht="31.5" customHeight="1" spans="1:8">
      <c r="A66" s="69" t="s">
        <v>5495</v>
      </c>
      <c r="B66" s="69" t="s">
        <v>5505</v>
      </c>
      <c r="C66" s="69" t="s">
        <v>5506</v>
      </c>
      <c r="D66" s="85"/>
      <c r="E66" s="86"/>
      <c r="F66" s="69"/>
      <c r="G66" s="85"/>
      <c r="H66" s="86"/>
    </row>
    <row r="67" s="2" customFormat="1" ht="31.5" customHeight="1" spans="1:8">
      <c r="A67" s="69"/>
      <c r="B67" s="69"/>
      <c r="C67" s="69"/>
      <c r="D67" s="85" t="s">
        <v>5507</v>
      </c>
      <c r="E67" s="86"/>
      <c r="F67" s="69"/>
      <c r="G67" s="85"/>
      <c r="H67" s="86"/>
    </row>
    <row r="68" s="2" customFormat="1" ht="31.5" customHeight="1" spans="1:8">
      <c r="A68" s="69"/>
      <c r="B68" s="69"/>
      <c r="C68" s="69" t="s">
        <v>5508</v>
      </c>
      <c r="D68" s="85"/>
      <c r="E68" s="86"/>
      <c r="F68" s="69"/>
      <c r="G68" s="85"/>
      <c r="H68" s="86"/>
    </row>
    <row r="69" s="2" customFormat="1" ht="31.5" customHeight="1" spans="1:8">
      <c r="A69" s="69"/>
      <c r="B69" s="69"/>
      <c r="C69" s="69"/>
      <c r="D69" s="85" t="s">
        <v>5507</v>
      </c>
      <c r="E69" s="86"/>
      <c r="F69" s="69"/>
      <c r="G69" s="85"/>
      <c r="H69" s="86"/>
    </row>
    <row r="70" s="2" customFormat="1" ht="31.5" customHeight="1" spans="1:8">
      <c r="A70" s="69"/>
      <c r="B70" s="69"/>
      <c r="C70" s="69" t="s">
        <v>5509</v>
      </c>
      <c r="D70" s="85"/>
      <c r="E70" s="86"/>
      <c r="F70" s="69"/>
      <c r="G70" s="85"/>
      <c r="H70" s="86"/>
    </row>
    <row r="71" s="2" customFormat="1" ht="31.5" customHeight="1" spans="1:8">
      <c r="A71" s="69"/>
      <c r="B71" s="69"/>
      <c r="C71" s="69"/>
      <c r="D71" s="85" t="s">
        <v>5507</v>
      </c>
      <c r="E71" s="86"/>
      <c r="F71" s="69"/>
      <c r="G71" s="85"/>
      <c r="H71" s="86"/>
    </row>
    <row r="72" s="2" customFormat="1" ht="31.5" customHeight="1" spans="1:8">
      <c r="A72" s="69"/>
      <c r="B72" s="69" t="s">
        <v>5510</v>
      </c>
      <c r="C72" s="69" t="s">
        <v>5511</v>
      </c>
      <c r="D72" s="85"/>
      <c r="E72" s="86"/>
      <c r="F72" s="69"/>
      <c r="G72" s="85"/>
      <c r="H72" s="86"/>
    </row>
    <row r="73" s="2" customFormat="1" ht="31.5" customHeight="1" spans="1:8">
      <c r="A73" s="69"/>
      <c r="B73" s="69"/>
      <c r="C73" s="69"/>
      <c r="D73" s="85" t="s">
        <v>5507</v>
      </c>
      <c r="E73" s="86"/>
      <c r="F73" s="69"/>
      <c r="G73" s="85"/>
      <c r="H73" s="86"/>
    </row>
    <row r="74" s="2" customFormat="1" ht="31.5" customHeight="1" spans="1:8">
      <c r="A74" s="69"/>
      <c r="B74" s="69"/>
      <c r="C74" s="69" t="s">
        <v>5512</v>
      </c>
      <c r="D74" s="85"/>
      <c r="E74" s="86"/>
      <c r="F74" s="69"/>
      <c r="G74" s="85"/>
      <c r="H74" s="86"/>
    </row>
    <row r="75" s="2" customFormat="1" ht="31.5" customHeight="1" spans="1:8">
      <c r="A75" s="69"/>
      <c r="B75" s="69"/>
      <c r="C75" s="69"/>
      <c r="D75" s="85" t="s">
        <v>5496</v>
      </c>
      <c r="E75" s="86"/>
      <c r="F75" s="69"/>
      <c r="G75" s="85"/>
      <c r="H75" s="86"/>
    </row>
    <row r="76" s="2" customFormat="1" ht="31.5" customHeight="1" spans="1:8">
      <c r="A76" s="69"/>
      <c r="B76" s="69"/>
      <c r="C76" s="69" t="s">
        <v>5513</v>
      </c>
      <c r="D76" s="85"/>
      <c r="E76" s="86"/>
      <c r="F76" s="69"/>
      <c r="G76" s="85"/>
      <c r="H76" s="86"/>
    </row>
    <row r="77" s="2" customFormat="1" ht="31.5" customHeight="1" spans="1:8">
      <c r="A77" s="69"/>
      <c r="B77" s="69"/>
      <c r="C77" s="69"/>
      <c r="D77" s="85" t="s">
        <v>5507</v>
      </c>
      <c r="E77" s="86"/>
      <c r="F77" s="69"/>
      <c r="G77" s="85"/>
      <c r="H77" s="86"/>
    </row>
    <row r="78" s="2" customFormat="1" ht="31.5" customHeight="1" spans="1:8">
      <c r="A78" s="69"/>
      <c r="B78" s="69" t="s">
        <v>5514</v>
      </c>
      <c r="C78" s="69" t="s">
        <v>5515</v>
      </c>
      <c r="D78" s="85"/>
      <c r="E78" s="86"/>
      <c r="F78" s="69"/>
      <c r="G78" s="85"/>
      <c r="H78" s="86"/>
    </row>
    <row r="79" s="2" customFormat="1" ht="31.5" customHeight="1" spans="1:8">
      <c r="A79" s="69"/>
      <c r="B79" s="69"/>
      <c r="C79" s="69"/>
      <c r="D79" s="85" t="s">
        <v>5507</v>
      </c>
      <c r="E79" s="86"/>
      <c r="F79" s="69"/>
      <c r="G79" s="85"/>
      <c r="H79" s="86"/>
    </row>
    <row r="80" s="2" customFormat="1" ht="31.5" customHeight="1" spans="1:8">
      <c r="A80" s="69"/>
      <c r="B80" s="69"/>
      <c r="C80" s="69" t="s">
        <v>5516</v>
      </c>
      <c r="D80" s="85"/>
      <c r="E80" s="86"/>
      <c r="F80" s="69"/>
      <c r="G80" s="85"/>
      <c r="H80" s="86"/>
    </row>
    <row r="81" s="2" customFormat="1" ht="31.5" customHeight="1" spans="1:8">
      <c r="A81" s="69"/>
      <c r="B81" s="69"/>
      <c r="C81" s="69"/>
      <c r="D81" s="85" t="s">
        <v>5496</v>
      </c>
      <c r="E81" s="86"/>
      <c r="F81" s="69"/>
      <c r="G81" s="85"/>
      <c r="H81" s="86"/>
    </row>
    <row r="82" s="2" customFormat="1" ht="31.5" customHeight="1" spans="1:8">
      <c r="A82" s="69"/>
      <c r="B82" s="69"/>
      <c r="C82" s="69" t="s">
        <v>5517</v>
      </c>
      <c r="D82" s="85"/>
      <c r="E82" s="86"/>
      <c r="F82" s="69"/>
      <c r="G82" s="85"/>
      <c r="H82" s="86"/>
    </row>
    <row r="83" s="2" customFormat="1" ht="31.5" customHeight="1" spans="1:8">
      <c r="A83" s="69"/>
      <c r="B83" s="69"/>
      <c r="C83" s="69"/>
      <c r="D83" s="85" t="s">
        <v>5507</v>
      </c>
      <c r="E83" s="86"/>
      <c r="F83" s="69"/>
      <c r="G83" s="85"/>
      <c r="H83" s="86"/>
    </row>
    <row r="84" s="2" customFormat="1" ht="48.75" customHeight="1" spans="1:8">
      <c r="A84" s="69"/>
      <c r="B84" s="69" t="s">
        <v>5518</v>
      </c>
      <c r="C84" s="69" t="s">
        <v>5519</v>
      </c>
      <c r="D84" s="85"/>
      <c r="E84" s="86"/>
      <c r="F84" s="69"/>
      <c r="G84" s="85"/>
      <c r="H84" s="86"/>
    </row>
    <row r="85" s="2" customFormat="1" ht="31.5" customHeight="1" spans="1:8">
      <c r="A85" s="69" t="s">
        <v>5520</v>
      </c>
      <c r="B85" s="69" t="s">
        <v>5521</v>
      </c>
      <c r="C85" s="69"/>
      <c r="D85" s="85"/>
      <c r="E85" s="86"/>
      <c r="F85" s="69"/>
      <c r="G85" s="85"/>
      <c r="H85" s="86"/>
    </row>
    <row r="86" s="2" customFormat="1" ht="22.5" customHeight="1" spans="1:8">
      <c r="A86" s="87" t="s">
        <v>5522</v>
      </c>
      <c r="B86" s="87"/>
      <c r="C86" s="87"/>
      <c r="D86" s="87"/>
      <c r="E86" s="87"/>
      <c r="F86" s="87"/>
      <c r="G86" s="87"/>
      <c r="H86" s="87"/>
    </row>
    <row r="87" s="2" customFormat="1" ht="22.5" customHeight="1" spans="1:8">
      <c r="A87" s="69" t="s">
        <v>5499</v>
      </c>
      <c r="B87" s="69" t="s">
        <v>5500</v>
      </c>
      <c r="C87" s="69" t="s">
        <v>5501</v>
      </c>
      <c r="D87" s="69" t="s">
        <v>5502</v>
      </c>
      <c r="E87" s="69" t="s">
        <v>5503</v>
      </c>
      <c r="F87" s="69"/>
      <c r="G87" s="69"/>
      <c r="H87" s="69" t="s">
        <v>5504</v>
      </c>
    </row>
    <row r="88" s="2" customFormat="1" ht="37.5" customHeight="1" spans="1:8">
      <c r="A88" s="69"/>
      <c r="B88" s="69"/>
      <c r="C88" s="69"/>
      <c r="D88" s="69"/>
      <c r="E88" s="69" t="s">
        <v>5523</v>
      </c>
      <c r="F88" s="69" t="s">
        <v>5524</v>
      </c>
      <c r="G88" s="69" t="s">
        <v>5525</v>
      </c>
      <c r="H88" s="69"/>
    </row>
    <row r="89" s="2" customFormat="1" ht="31.5" customHeight="1" spans="1:8">
      <c r="A89" s="69" t="s">
        <v>5497</v>
      </c>
      <c r="B89" s="69" t="s">
        <v>5505</v>
      </c>
      <c r="C89" s="69" t="s">
        <v>5506</v>
      </c>
      <c r="D89" s="69" t="s">
        <v>5526</v>
      </c>
      <c r="E89" s="69"/>
      <c r="F89" s="69" t="s">
        <v>5558</v>
      </c>
      <c r="G89" s="69" t="s">
        <v>5559</v>
      </c>
      <c r="H89" s="69" t="s">
        <v>5529</v>
      </c>
    </row>
    <row r="90" s="2" customFormat="1" ht="31.5" customHeight="1" spans="1:8">
      <c r="A90" s="69"/>
      <c r="B90" s="69"/>
      <c r="C90" s="69"/>
      <c r="D90" s="69" t="s">
        <v>5507</v>
      </c>
      <c r="E90" s="69"/>
      <c r="F90" s="69"/>
      <c r="G90" s="69"/>
      <c r="H90" s="69"/>
    </row>
    <row r="91" s="2" customFormat="1" ht="31.5" customHeight="1" spans="1:8">
      <c r="A91" s="69"/>
      <c r="B91" s="69"/>
      <c r="C91" s="69" t="s">
        <v>5508</v>
      </c>
      <c r="D91" s="69"/>
      <c r="E91" s="69"/>
      <c r="F91" s="69"/>
      <c r="G91" s="69"/>
      <c r="H91" s="69"/>
    </row>
    <row r="92" s="2" customFormat="1" ht="31.5" customHeight="1" spans="1:8">
      <c r="A92" s="69"/>
      <c r="B92" s="69"/>
      <c r="C92" s="69"/>
      <c r="D92" s="69" t="s">
        <v>5507</v>
      </c>
      <c r="E92" s="69"/>
      <c r="F92" s="69"/>
      <c r="G92" s="69"/>
      <c r="H92" s="69"/>
    </row>
    <row r="93" s="2" customFormat="1" ht="31.5" customHeight="1" spans="1:8">
      <c r="A93" s="69"/>
      <c r="B93" s="69"/>
      <c r="C93" s="69" t="s">
        <v>5509</v>
      </c>
      <c r="D93" s="69"/>
      <c r="E93" s="69"/>
      <c r="F93" s="69"/>
      <c r="G93" s="69"/>
      <c r="H93" s="69"/>
    </row>
    <row r="94" s="2" customFormat="1" ht="31.5" customHeight="1" spans="1:8">
      <c r="A94" s="69"/>
      <c r="B94" s="69"/>
      <c r="C94" s="69"/>
      <c r="D94" s="69" t="s">
        <v>5507</v>
      </c>
      <c r="E94" s="69"/>
      <c r="F94" s="69"/>
      <c r="G94" s="69"/>
      <c r="H94" s="69"/>
    </row>
    <row r="95" s="2" customFormat="1" ht="31.5" customHeight="1" spans="1:8">
      <c r="A95" s="69"/>
      <c r="B95" s="69" t="s">
        <v>5510</v>
      </c>
      <c r="C95" s="69" t="s">
        <v>5511</v>
      </c>
      <c r="D95" s="69" t="s">
        <v>5560</v>
      </c>
      <c r="E95" s="69"/>
      <c r="F95" s="89" t="s">
        <v>5561</v>
      </c>
      <c r="G95" s="88" t="s">
        <v>5562</v>
      </c>
      <c r="H95" s="69" t="s">
        <v>5529</v>
      </c>
    </row>
    <row r="96" s="2" customFormat="1" ht="31.5" customHeight="1" spans="1:8">
      <c r="A96" s="69"/>
      <c r="B96" s="69"/>
      <c r="C96" s="69"/>
      <c r="D96" s="69" t="s">
        <v>5563</v>
      </c>
      <c r="E96" s="69"/>
      <c r="F96" s="69" t="s">
        <v>5564</v>
      </c>
      <c r="G96" s="69" t="s">
        <v>5565</v>
      </c>
      <c r="H96" s="69" t="s">
        <v>5529</v>
      </c>
    </row>
    <row r="97" s="2" customFormat="1" ht="31.5" customHeight="1" spans="1:8">
      <c r="A97" s="69"/>
      <c r="B97" s="69"/>
      <c r="C97" s="69" t="s">
        <v>5512</v>
      </c>
      <c r="D97" s="69" t="s">
        <v>5566</v>
      </c>
      <c r="E97" s="69"/>
      <c r="F97" s="92">
        <v>0.95</v>
      </c>
      <c r="G97" s="69" t="s">
        <v>5567</v>
      </c>
      <c r="H97" s="69" t="s">
        <v>5543</v>
      </c>
    </row>
    <row r="98" s="2" customFormat="1" ht="31.5" customHeight="1" spans="1:8">
      <c r="A98" s="69"/>
      <c r="B98" s="69"/>
      <c r="C98" s="69"/>
      <c r="D98" s="69" t="s">
        <v>5568</v>
      </c>
      <c r="E98" s="69"/>
      <c r="F98" s="92">
        <v>1</v>
      </c>
      <c r="G98" s="96" t="s">
        <v>5569</v>
      </c>
      <c r="H98" s="69" t="s">
        <v>5543</v>
      </c>
    </row>
    <row r="99" ht="31.5" customHeight="1" spans="1:8">
      <c r="A99" s="69"/>
      <c r="B99" s="69"/>
      <c r="C99" s="69" t="s">
        <v>5513</v>
      </c>
      <c r="D99" s="69" t="s">
        <v>5545</v>
      </c>
      <c r="E99" s="69"/>
      <c r="F99" s="69" t="s">
        <v>5546</v>
      </c>
      <c r="G99" s="69" t="s">
        <v>5546</v>
      </c>
      <c r="H99" s="69" t="s">
        <v>5529</v>
      </c>
    </row>
    <row r="100" ht="31.5" customHeight="1" spans="1:8">
      <c r="A100" s="69"/>
      <c r="B100" s="69"/>
      <c r="C100" s="69"/>
      <c r="D100" s="69" t="s">
        <v>5496</v>
      </c>
      <c r="E100" s="69"/>
      <c r="F100" s="69"/>
      <c r="G100" s="69"/>
      <c r="H100" s="69"/>
    </row>
    <row r="101" ht="37.5" customHeight="1" spans="1:8">
      <c r="A101" s="69"/>
      <c r="B101" s="69" t="s">
        <v>5514</v>
      </c>
      <c r="C101" s="69" t="s">
        <v>5515</v>
      </c>
      <c r="D101" s="69"/>
      <c r="E101" s="69"/>
      <c r="F101" s="69"/>
      <c r="G101" s="69"/>
      <c r="H101" s="69"/>
    </row>
    <row r="102" ht="37.5" customHeight="1" spans="1:8">
      <c r="A102" s="69"/>
      <c r="B102" s="69"/>
      <c r="C102" s="69" t="s">
        <v>5516</v>
      </c>
      <c r="D102" s="69" t="s">
        <v>5570</v>
      </c>
      <c r="E102" s="69"/>
      <c r="F102" s="69" t="s">
        <v>5548</v>
      </c>
      <c r="G102" s="69" t="s">
        <v>5548</v>
      </c>
      <c r="H102" s="69" t="s">
        <v>5529</v>
      </c>
    </row>
    <row r="103" ht="37.5" customHeight="1" spans="1:8">
      <c r="A103" s="69"/>
      <c r="B103" s="69"/>
      <c r="C103" s="69" t="s">
        <v>5517</v>
      </c>
      <c r="D103" s="69"/>
      <c r="E103" s="69"/>
      <c r="F103" s="69"/>
      <c r="G103" s="69"/>
      <c r="H103" s="69"/>
    </row>
    <row r="104" ht="52.5" customHeight="1" spans="1:8">
      <c r="A104" s="69"/>
      <c r="B104" s="69" t="s">
        <v>5518</v>
      </c>
      <c r="C104" s="69" t="s">
        <v>5519</v>
      </c>
      <c r="D104" s="69" t="s">
        <v>5571</v>
      </c>
      <c r="E104" s="92"/>
      <c r="F104" s="92">
        <v>0.95</v>
      </c>
      <c r="G104" s="99" t="s">
        <v>5552</v>
      </c>
      <c r="H104" s="69" t="s">
        <v>5529</v>
      </c>
    </row>
    <row r="105" ht="31.5" customHeight="1" spans="1:8">
      <c r="A105" s="69" t="s">
        <v>5520</v>
      </c>
      <c r="B105" s="69" t="s">
        <v>5553</v>
      </c>
      <c r="C105" s="69"/>
      <c r="D105" s="69"/>
      <c r="E105" s="69"/>
      <c r="F105" s="69"/>
      <c r="G105" s="69"/>
      <c r="H105" s="69"/>
    </row>
  </sheetData>
  <mergeCells count="219">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E39:H39"/>
    <mergeCell ref="I39:L39"/>
    <mergeCell ref="B40:C40"/>
    <mergeCell ref="E40:H40"/>
    <mergeCell ref="I40:L40"/>
    <mergeCell ref="B41:C41"/>
    <mergeCell ref="E41:H41"/>
    <mergeCell ref="I41:L41"/>
    <mergeCell ref="B42:C42"/>
    <mergeCell ref="E42:H42"/>
    <mergeCell ref="I42:L42"/>
    <mergeCell ref="B43:C43"/>
    <mergeCell ref="E43:H43"/>
    <mergeCell ref="I43:L43"/>
    <mergeCell ref="B44:C44"/>
    <mergeCell ref="E44:H44"/>
    <mergeCell ref="I44:L44"/>
    <mergeCell ref="B45:C45"/>
    <mergeCell ref="E45:H45"/>
    <mergeCell ref="I45:L45"/>
    <mergeCell ref="B46:C46"/>
    <mergeCell ref="E46:H46"/>
    <mergeCell ref="A47:H47"/>
    <mergeCell ref="I47:L47"/>
    <mergeCell ref="B48:C48"/>
    <mergeCell ref="G48:H48"/>
    <mergeCell ref="B49:C49"/>
    <mergeCell ref="G49:H49"/>
    <mergeCell ref="B50:C50"/>
    <mergeCell ref="G50:H50"/>
    <mergeCell ref="B51:C51"/>
    <mergeCell ref="G51:H51"/>
    <mergeCell ref="B52:C52"/>
    <mergeCell ref="G52:H52"/>
    <mergeCell ref="B53:C53"/>
    <mergeCell ref="G53:H53"/>
    <mergeCell ref="B54:C54"/>
    <mergeCell ref="G54:H54"/>
    <mergeCell ref="B55:C55"/>
    <mergeCell ref="G55:H55"/>
    <mergeCell ref="B56:C56"/>
    <mergeCell ref="G56:H56"/>
    <mergeCell ref="B57:C57"/>
    <mergeCell ref="G57:H57"/>
    <mergeCell ref="A58:H58"/>
    <mergeCell ref="A59:C59"/>
    <mergeCell ref="D59:H59"/>
    <mergeCell ref="A60:C60"/>
    <mergeCell ref="D60:H60"/>
    <mergeCell ref="A61:C61"/>
    <mergeCell ref="D61:H61"/>
    <mergeCell ref="A62:C62"/>
    <mergeCell ref="D62:H62"/>
    <mergeCell ref="A63:C63"/>
    <mergeCell ref="D63:H63"/>
    <mergeCell ref="A64:H64"/>
    <mergeCell ref="D65:E65"/>
    <mergeCell ref="G65:H65"/>
    <mergeCell ref="D66:E66"/>
    <mergeCell ref="G66:H66"/>
    <mergeCell ref="D67:E67"/>
    <mergeCell ref="G67:H67"/>
    <mergeCell ref="D68:E68"/>
    <mergeCell ref="G68:H68"/>
    <mergeCell ref="D69:E69"/>
    <mergeCell ref="G69:H69"/>
    <mergeCell ref="D70:E70"/>
    <mergeCell ref="G70:H70"/>
    <mergeCell ref="D71:E71"/>
    <mergeCell ref="G71:H71"/>
    <mergeCell ref="D72:E72"/>
    <mergeCell ref="G72:H72"/>
    <mergeCell ref="D73:E73"/>
    <mergeCell ref="G73:H73"/>
    <mergeCell ref="D74:E74"/>
    <mergeCell ref="G74:H74"/>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A86:H86"/>
    <mergeCell ref="E87:G87"/>
    <mergeCell ref="A66:A84"/>
    <mergeCell ref="A87:A88"/>
    <mergeCell ref="A89:A104"/>
    <mergeCell ref="B66:B71"/>
    <mergeCell ref="B72:B77"/>
    <mergeCell ref="B78:B83"/>
    <mergeCell ref="B87:B88"/>
    <mergeCell ref="B89:B94"/>
    <mergeCell ref="B95:B100"/>
    <mergeCell ref="B101:B103"/>
    <mergeCell ref="C66:C67"/>
    <mergeCell ref="C68:C69"/>
    <mergeCell ref="C70:C71"/>
    <mergeCell ref="C72:C73"/>
    <mergeCell ref="C74:C75"/>
    <mergeCell ref="C76:C77"/>
    <mergeCell ref="C78:C79"/>
    <mergeCell ref="C80:C81"/>
    <mergeCell ref="C82:C83"/>
    <mergeCell ref="C87:C88"/>
    <mergeCell ref="C89:C90"/>
    <mergeCell ref="C91:C92"/>
    <mergeCell ref="C93:C94"/>
    <mergeCell ref="C95:C96"/>
    <mergeCell ref="C97:C98"/>
    <mergeCell ref="C99:C100"/>
    <mergeCell ref="D87:D88"/>
    <mergeCell ref="H2:H8"/>
    <mergeCell ref="H87:H88"/>
    <mergeCell ref="A23:B26"/>
    <mergeCell ref="A27:B36"/>
    <mergeCell ref="K14:O16"/>
    <mergeCell ref="M39:O46"/>
  </mergeCells>
  <conditionalFormatting sqref="C17:D17">
    <cfRule type="expression" dxfId="0" priority="8">
      <formula>OR($C$17=CS!$E$3,$C$17=CS!$E$4)</formula>
    </cfRule>
  </conditionalFormatting>
  <conditionalFormatting sqref="G17:H17">
    <cfRule type="expression" dxfId="0" priority="7">
      <formula>OR(AND($G$17&lt;&gt;"是",SUM(COUNTIF($A$39:$A$46,"309*"),COUNTIF($A$39:$A$46,"310*"))&gt;0),AND($G$17="是",SUM(COUNTIF($A$39:$A$46,"309*"),COUNTIF($A$39:$A$46,"310*"))=0))</formula>
    </cfRule>
  </conditionalFormatting>
  <conditionalFormatting sqref="K18:O18">
    <cfRule type="expression" dxfId="1" priority="13">
      <formula>$AB$18=TRUE</formula>
    </cfRule>
  </conditionalFormatting>
  <conditionalFormatting sqref="C22:D22">
    <cfRule type="expression" dxfId="0" priority="6">
      <formula>$C$22&lt;$G$22</formula>
    </cfRule>
  </conditionalFormatting>
  <conditionalFormatting sqref="D38">
    <cfRule type="expression" dxfId="0" priority="14">
      <formula>AND($G$28&gt;0,SUM($D$39:$D$46)&gt;0,$G$28&lt;&gt;SUM($D$39:$D$46))</formula>
    </cfRule>
  </conditionalFormatting>
  <conditionalFormatting sqref="A39:A46">
    <cfRule type="expression" dxfId="0" priority="10">
      <formula>OR(AND(COUNTIF($C$18,"发改立项")&lt;1,LEFT(A39,3)="309"),AND(COUNTIF($C$18,"发改立项")&gt;0,LEFT(A39,3)="310"))</formula>
    </cfRule>
    <cfRule type="expression" dxfId="0" priority="12">
      <formula>COUNTIF(CS!$K$2:$K$100,A39)=1</formula>
    </cfRule>
  </conditionalFormatting>
  <conditionalFormatting sqref="D39:D46">
    <cfRule type="expression" dxfId="2" priority="9">
      <formula>AND(A39=CS!$L$39,D39&gt;SUM(SUM($G$29,$G$34)*0.02,$G$35:$G$36))</formula>
    </cfRule>
  </conditionalFormatting>
  <conditionalFormatting sqref="B39:C46">
    <cfRule type="expression" dxfId="0" priority="3">
      <formula>COUNTIF(CS!$B$12:$B$14,I39)&gt;0</formula>
    </cfRule>
  </conditionalFormatting>
  <conditionalFormatting sqref="I39:L46">
    <cfRule type="expression" dxfId="3" priority="1">
      <formula>COUNTIF(CS!$B$12:$B$14,I39)&gt;0</formula>
    </cfRule>
  </conditionalFormatting>
  <dataValidations count="15">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errorStyle="warning">
      <formula1>2000</formula1>
      <formula2>3000</formula2>
    </dataValidation>
    <dataValidation type="whole" operator="between" allowBlank="1" showInputMessage="1" showErrorMessage="1" sqref="F19 H19">
      <formula1>2000</formula1>
      <formula2>3000</formula2>
    </dataValidation>
    <dataValidation type="list" allowBlank="1" showInputMessage="1" showErrorMessage="1" sqref="A39:A46">
      <formula1>CS!$L$2:$L$100</formula1>
    </dataValidation>
    <dataValidation type="list" allowBlank="1" showInputMessage="1" showErrorMessage="1" sqref="A49:A57">
      <formula1>CS!$I$2:$I$4</formula1>
    </dataValidation>
    <dataValidation type="list" allowBlank="1" showInputMessage="1" showErrorMessage="1" sqref="B39:C46">
      <formula1>CS!$BP$2:$BP$1835</formula1>
    </dataValidation>
    <dataValidation type="list" allowBlank="1" showInputMessage="1" showErrorMessage="1" sqref="B49:C57">
      <formula1>CS!$J$2:$J$3</formula1>
    </dataValidation>
  </dataValidations>
  <hyperlinks>
    <hyperlink ref="I12:P12" location="项目申报汇总信息表!A1" display="转到项目申报汇总信息表"/>
    <hyperlink ref="I37" r:id="rId22" display="点击查看《政府收支分类科目》"/>
    <hyperlink ref="I37:P37" r:id="rId22" display="点击查看《政府收支分类科目》"/>
  </hyperlinks>
  <printOptions horizontalCentered="1"/>
  <pageMargins left="0.708661417322835" right="0.708661417322835" top="0.748031496062992" bottom="0.748031496062992" header="0.31496062992126" footer="0.31496062992126"/>
  <pageSetup paperSize="9" firstPageNumber="0" fitToHeight="0" orientation="portrait" useFirstPageNumber="1"/>
  <headerFooter differentFirst="1">
    <oddFooter>&amp;C第 &amp;P 页，共 &amp;N-1 页</oddFooter>
  </headerFooter>
  <rowBreaks count="4" manualBreakCount="4">
    <brk id="9" max="16383" man="1"/>
    <brk id="36" max="16383" man="1"/>
    <brk id="63" max="16383" man="1"/>
    <brk id="8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name="Group Box 4"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1029" name="Check Box 5" r:id="rId5">
              <controlPr defaultSize="0">
                <anchor moveWithCells="1">
                  <from>
                    <xdr:col>8</xdr:col>
                    <xdr:colOff>412115</xdr:colOff>
                    <xdr:row>12</xdr:row>
                    <xdr:rowOff>354965</xdr:rowOff>
                  </from>
                  <to>
                    <xdr:col>9</xdr:col>
                    <xdr:colOff>514350</xdr:colOff>
                    <xdr:row>13</xdr:row>
                    <xdr:rowOff>232410</xdr:rowOff>
                  </to>
                </anchor>
              </controlPr>
            </control>
          </mc:Choice>
        </mc:AlternateContent>
        <mc:AlternateContent xmlns:mc="http://schemas.openxmlformats.org/markup-compatibility/2006">
          <mc:Choice Requires="x14">
            <control shapeId="1030" name="Check Box 6" r:id="rId6">
              <controlPr defaultSize="0">
                <anchor moveWithCells="1">
                  <from>
                    <xdr:col>8</xdr:col>
                    <xdr:colOff>414020</xdr:colOff>
                    <xdr:row>13</xdr:row>
                    <xdr:rowOff>176530</xdr:rowOff>
                  </from>
                  <to>
                    <xdr:col>9</xdr:col>
                    <xdr:colOff>533400</xdr:colOff>
                    <xdr:row>14</xdr:row>
                    <xdr:rowOff>161290</xdr:rowOff>
                  </to>
                </anchor>
              </controlPr>
            </control>
          </mc:Choice>
        </mc:AlternateContent>
        <mc:AlternateContent xmlns:mc="http://schemas.openxmlformats.org/markup-compatibility/2006">
          <mc:Choice Requires="x14">
            <control shapeId="1031" name="Check Box 7" r:id="rId7">
              <controlPr defaultSize="0">
                <anchor moveWithCells="1">
                  <from>
                    <xdr:col>8</xdr:col>
                    <xdr:colOff>411480</xdr:colOff>
                    <xdr:row>14</xdr:row>
                    <xdr:rowOff>105410</xdr:rowOff>
                  </from>
                  <to>
                    <xdr:col>10</xdr:col>
                    <xdr:colOff>654685</xdr:colOff>
                    <xdr:row>15</xdr:row>
                    <xdr:rowOff>90170</xdr:rowOff>
                  </to>
                </anchor>
              </controlPr>
            </control>
          </mc:Choice>
        </mc:AlternateContent>
        <mc:AlternateContent xmlns:mc="http://schemas.openxmlformats.org/markup-compatibility/2006">
          <mc:Choice Requires="x14">
            <control shapeId="1032" name="Check Box 8" r:id="rId8">
              <controlPr defaultSize="0">
                <anchor moveWithCells="1">
                  <from>
                    <xdr:col>8</xdr:col>
                    <xdr:colOff>411480</xdr:colOff>
                    <xdr:row>15</xdr:row>
                    <xdr:rowOff>34290</xdr:rowOff>
                  </from>
                  <to>
                    <xdr:col>10</xdr:col>
                    <xdr:colOff>616585</xdr:colOff>
                    <xdr:row>16</xdr:row>
                    <xdr:rowOff>19050</xdr:rowOff>
                  </to>
                </anchor>
              </controlPr>
            </control>
          </mc:Choice>
        </mc:AlternateContent>
        <mc:AlternateContent xmlns:mc="http://schemas.openxmlformats.org/markup-compatibility/2006">
          <mc:Choice Requires="x14">
            <control shapeId="1033" name="Check Box 9" r:id="rId9">
              <controlPr defaultSize="0">
                <anchor moveWithCells="1">
                  <from>
                    <xdr:col>8</xdr:col>
                    <xdr:colOff>411480</xdr:colOff>
                    <xdr:row>15</xdr:row>
                    <xdr:rowOff>248920</xdr:rowOff>
                  </from>
                  <to>
                    <xdr:col>10</xdr:col>
                    <xdr:colOff>19050</xdr:colOff>
                    <xdr:row>16</xdr:row>
                    <xdr:rowOff>233680</xdr:rowOff>
                  </to>
                </anchor>
              </controlPr>
            </control>
          </mc:Choice>
        </mc:AlternateContent>
        <mc:AlternateContent xmlns:mc="http://schemas.openxmlformats.org/markup-compatibility/2006">
          <mc:Choice Requires="x14">
            <control shapeId="1034" name="Check Box 10" r:id="rId10">
              <controlPr defaultSize="0">
                <anchor moveWithCells="1">
                  <from>
                    <xdr:col>8</xdr:col>
                    <xdr:colOff>416560</xdr:colOff>
                    <xdr:row>16</xdr:row>
                    <xdr:rowOff>177800</xdr:rowOff>
                  </from>
                  <to>
                    <xdr:col>10</xdr:col>
                    <xdr:colOff>0</xdr:colOff>
                    <xdr:row>17</xdr:row>
                    <xdr:rowOff>162560</xdr:rowOff>
                  </to>
                </anchor>
              </controlPr>
            </control>
          </mc:Choice>
        </mc:AlternateContent>
        <mc:AlternateContent xmlns:mc="http://schemas.openxmlformats.org/markup-compatibility/2006">
          <mc:Choice Requires="x14">
            <control shapeId="1035" name="Check Box 11" r:id="rId11">
              <controlPr defaultSize="0">
                <anchor moveWithCells="1">
                  <from>
                    <xdr:col>8</xdr:col>
                    <xdr:colOff>416560</xdr:colOff>
                    <xdr:row>17</xdr:row>
                    <xdr:rowOff>106680</xdr:rowOff>
                  </from>
                  <to>
                    <xdr:col>9</xdr:col>
                    <xdr:colOff>666750</xdr:colOff>
                    <xdr:row>18</xdr:row>
                    <xdr:rowOff>91440</xdr:rowOff>
                  </to>
                </anchor>
              </controlPr>
            </control>
          </mc:Choice>
        </mc:AlternateContent>
        <mc:AlternateContent xmlns:mc="http://schemas.openxmlformats.org/markup-compatibility/2006">
          <mc:Choice Requires="x14">
            <control shapeId="1039" name="Group Box 15" r:id="rId12">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1040" name="Check Box 16" r:id="rId13">
              <controlPr defaultSize="0">
                <anchor moveWithCells="1">
                  <from>
                    <xdr:col>8</xdr:col>
                    <xdr:colOff>412115</xdr:colOff>
                    <xdr:row>12</xdr:row>
                    <xdr:rowOff>354965</xdr:rowOff>
                  </from>
                  <to>
                    <xdr:col>9</xdr:col>
                    <xdr:colOff>514350</xdr:colOff>
                    <xdr:row>13</xdr:row>
                    <xdr:rowOff>232410</xdr:rowOff>
                  </to>
                </anchor>
              </controlPr>
            </control>
          </mc:Choice>
        </mc:AlternateContent>
        <mc:AlternateContent xmlns:mc="http://schemas.openxmlformats.org/markup-compatibility/2006">
          <mc:Choice Requires="x14">
            <control shapeId="1041" name="Check Box 17" r:id="rId14">
              <controlPr defaultSize="0">
                <anchor moveWithCells="1">
                  <from>
                    <xdr:col>8</xdr:col>
                    <xdr:colOff>414020</xdr:colOff>
                    <xdr:row>13</xdr:row>
                    <xdr:rowOff>176530</xdr:rowOff>
                  </from>
                  <to>
                    <xdr:col>9</xdr:col>
                    <xdr:colOff>533400</xdr:colOff>
                    <xdr:row>14</xdr:row>
                    <xdr:rowOff>161290</xdr:rowOff>
                  </to>
                </anchor>
              </controlPr>
            </control>
          </mc:Choice>
        </mc:AlternateContent>
        <mc:AlternateContent xmlns:mc="http://schemas.openxmlformats.org/markup-compatibility/2006">
          <mc:Choice Requires="x14">
            <control shapeId="1042" name="Check Box 18" r:id="rId15">
              <controlPr defaultSize="0">
                <anchor moveWithCells="1">
                  <from>
                    <xdr:col>8</xdr:col>
                    <xdr:colOff>411480</xdr:colOff>
                    <xdr:row>14</xdr:row>
                    <xdr:rowOff>105410</xdr:rowOff>
                  </from>
                  <to>
                    <xdr:col>10</xdr:col>
                    <xdr:colOff>654685</xdr:colOff>
                    <xdr:row>15</xdr:row>
                    <xdr:rowOff>90170</xdr:rowOff>
                  </to>
                </anchor>
              </controlPr>
            </control>
          </mc:Choice>
        </mc:AlternateContent>
        <mc:AlternateContent xmlns:mc="http://schemas.openxmlformats.org/markup-compatibility/2006">
          <mc:Choice Requires="x14">
            <control shapeId="1043" name="Check Box 19" r:id="rId16">
              <controlPr defaultSize="0">
                <anchor moveWithCells="1">
                  <from>
                    <xdr:col>8</xdr:col>
                    <xdr:colOff>411480</xdr:colOff>
                    <xdr:row>15</xdr:row>
                    <xdr:rowOff>34290</xdr:rowOff>
                  </from>
                  <to>
                    <xdr:col>10</xdr:col>
                    <xdr:colOff>616585</xdr:colOff>
                    <xdr:row>16</xdr:row>
                    <xdr:rowOff>19050</xdr:rowOff>
                  </to>
                </anchor>
              </controlPr>
            </control>
          </mc:Choice>
        </mc:AlternateContent>
        <mc:AlternateContent xmlns:mc="http://schemas.openxmlformats.org/markup-compatibility/2006">
          <mc:Choice Requires="x14">
            <control shapeId="1044" name="Check Box 20" r:id="rId17">
              <controlPr defaultSize="0">
                <anchor moveWithCells="1">
                  <from>
                    <xdr:col>8</xdr:col>
                    <xdr:colOff>411480</xdr:colOff>
                    <xdr:row>15</xdr:row>
                    <xdr:rowOff>248920</xdr:rowOff>
                  </from>
                  <to>
                    <xdr:col>10</xdr:col>
                    <xdr:colOff>19050</xdr:colOff>
                    <xdr:row>16</xdr:row>
                    <xdr:rowOff>233680</xdr:rowOff>
                  </to>
                </anchor>
              </controlPr>
            </control>
          </mc:Choice>
        </mc:AlternateContent>
        <mc:AlternateContent xmlns:mc="http://schemas.openxmlformats.org/markup-compatibility/2006">
          <mc:Choice Requires="x14">
            <control shapeId="1045" name="Check Box 21" r:id="rId18">
              <controlPr defaultSize="0">
                <anchor moveWithCells="1">
                  <from>
                    <xdr:col>8</xdr:col>
                    <xdr:colOff>416560</xdr:colOff>
                    <xdr:row>16</xdr:row>
                    <xdr:rowOff>177800</xdr:rowOff>
                  </from>
                  <to>
                    <xdr:col>10</xdr:col>
                    <xdr:colOff>0</xdr:colOff>
                    <xdr:row>17</xdr:row>
                    <xdr:rowOff>162560</xdr:rowOff>
                  </to>
                </anchor>
              </controlPr>
            </control>
          </mc:Choice>
        </mc:AlternateContent>
        <mc:AlternateContent xmlns:mc="http://schemas.openxmlformats.org/markup-compatibility/2006">
          <mc:Choice Requires="x14">
            <control shapeId="1046" name="Check Box 22" r:id="rId19">
              <controlPr defaultSize="0">
                <anchor moveWithCells="1">
                  <from>
                    <xdr:col>8</xdr:col>
                    <xdr:colOff>416560</xdr:colOff>
                    <xdr:row>17</xdr:row>
                    <xdr:rowOff>106680</xdr:rowOff>
                  </from>
                  <to>
                    <xdr:col>9</xdr:col>
                    <xdr:colOff>666750</xdr:colOff>
                    <xdr:row>18</xdr:row>
                    <xdr:rowOff>91440</xdr:rowOff>
                  </to>
                </anchor>
              </controlPr>
            </control>
          </mc:Choice>
        </mc:AlternateContent>
        <mc:AlternateContent xmlns:mc="http://schemas.openxmlformats.org/markup-compatibility/2006">
          <mc:Choice Requires="x14">
            <control shapeId="1062" name="Group Box 38" r:id="rId20">
              <controlPr print="0" defaultSize="0">
                <anchor moveWithCells="1">
                  <from>
                    <xdr:col>11</xdr:col>
                    <xdr:colOff>428625</xdr:colOff>
                    <xdr:row>37</xdr:row>
                    <xdr:rowOff>180975</xdr:rowOff>
                  </from>
                  <to>
                    <xdr:col>15</xdr:col>
                    <xdr:colOff>209550</xdr:colOff>
                    <xdr:row>48</xdr:row>
                    <xdr:rowOff>254000</xdr:rowOff>
                  </to>
                </anchor>
              </controlPr>
            </control>
          </mc:Choice>
        </mc:AlternateContent>
        <mc:AlternateContent xmlns:mc="http://schemas.openxmlformats.org/markup-compatibility/2006">
          <mc:Choice Requires="x14">
            <control shapeId="1063" name="Group Box 39" r:id="rId21">
              <controlPr print="0" defaultSize="0">
                <anchor moveWithCells="1">
                  <from>
                    <xdr:col>8</xdr:col>
                    <xdr:colOff>209550</xdr:colOff>
                    <xdr:row>37</xdr:row>
                    <xdr:rowOff>171450</xdr:rowOff>
                  </from>
                  <to>
                    <xdr:col>11</xdr:col>
                    <xdr:colOff>238125</xdr:colOff>
                    <xdr:row>48</xdr:row>
                    <xdr:rowOff>244475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AC111"/>
  <sheetViews>
    <sheetView showGridLines="0" topLeftCell="A5"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优化营商环境</v>
      </c>
      <c r="E4" s="8"/>
      <c r="F4" s="8"/>
      <c r="G4" s="8"/>
      <c r="H4" s="6"/>
      <c r="I4" s="70"/>
    </row>
    <row r="5" customFormat="1" ht="64.5" customHeight="1" spans="1:9">
      <c r="A5" s="7" t="s">
        <v>5426</v>
      </c>
      <c r="B5" s="7"/>
      <c r="C5" s="7"/>
      <c r="D5" s="9" t="str">
        <f>IF(村级组织运转!D5="","",村级组织运转!D5)</f>
        <v>183001-广水市余店镇人民政府</v>
      </c>
      <c r="E5" s="9"/>
      <c r="F5" s="9"/>
      <c r="G5" s="9"/>
      <c r="H5" s="6"/>
      <c r="I5" s="70"/>
    </row>
    <row r="6" customFormat="1" ht="64.5" customHeight="1" spans="1:9">
      <c r="A6" s="7" t="s">
        <v>5427</v>
      </c>
      <c r="B6" s="7" t="s">
        <v>20</v>
      </c>
      <c r="C6" s="7"/>
      <c r="D6" s="8" t="s">
        <v>34</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8">
      <c r="A11" s="17" t="s">
        <v>5432</v>
      </c>
      <c r="B11" s="17"/>
      <c r="C11" s="18"/>
      <c r="D11" s="19"/>
      <c r="E11" s="19"/>
      <c r="G11" s="20" t="s">
        <v>5433</v>
      </c>
      <c r="H11" s="20"/>
    </row>
    <row r="12" s="2" customFormat="1" ht="22.5" customHeight="1" spans="1:29">
      <c r="A12" s="21" t="s">
        <v>5434</v>
      </c>
      <c r="B12" s="22"/>
      <c r="C12" s="21" t="str">
        <f ca="1">MID(CELL("filename",A1),FIND("]",CELL("filename",A1))+1,99)</f>
        <v>优化营商环境</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22.5" customHeight="1" spans="1:29">
      <c r="A13" s="21" t="s">
        <v>5438</v>
      </c>
      <c r="B13" s="22"/>
      <c r="C13" s="21" t="s">
        <v>5439</v>
      </c>
      <c r="D13" s="22"/>
      <c r="E13" s="21" t="s">
        <v>5440</v>
      </c>
      <c r="F13" s="22"/>
      <c r="G13" s="25" t="s">
        <v>5439</v>
      </c>
      <c r="H13" s="26"/>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67</v>
      </c>
      <c r="D17" s="22"/>
      <c r="E17" s="27" t="s">
        <v>7</v>
      </c>
      <c r="F17" s="27"/>
      <c r="G17" s="27"/>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f>IF(村级组织运转!C19="","",村级组织运转!C19)</f>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t="s">
        <v>5572</v>
      </c>
      <c r="D20" s="29"/>
      <c r="E20" s="29"/>
      <c r="F20" s="29"/>
      <c r="G20" s="29"/>
      <c r="H20" s="29"/>
    </row>
    <row r="21" s="2" customFormat="1" ht="36" customHeight="1" spans="1:8">
      <c r="A21" s="21" t="s">
        <v>5457</v>
      </c>
      <c r="B21" s="22"/>
      <c r="C21" s="29" t="s">
        <v>5573</v>
      </c>
      <c r="D21" s="29"/>
      <c r="E21" s="29"/>
      <c r="F21" s="29"/>
      <c r="G21" s="29"/>
      <c r="H21" s="29"/>
    </row>
    <row r="22" s="2" customFormat="1" ht="22.5" customHeight="1" spans="1:8">
      <c r="A22" s="21" t="s">
        <v>5459</v>
      </c>
      <c r="B22" s="22"/>
      <c r="C22" s="30">
        <v>1500000</v>
      </c>
      <c r="D22" s="30"/>
      <c r="E22" s="21" t="s">
        <v>5460</v>
      </c>
      <c r="F22" s="22"/>
      <c r="G22" s="31">
        <f>G28</f>
        <v>735000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c r="H24" s="27"/>
    </row>
    <row r="25" s="2" customFormat="1" ht="22.5" customHeight="1" spans="1:8">
      <c r="A25" s="35"/>
      <c r="B25" s="36"/>
      <c r="C25" s="21" t="str">
        <f>IF(C19="","",C19-1&amp;"年")</f>
        <v>2024年</v>
      </c>
      <c r="D25" s="22"/>
      <c r="E25" s="37">
        <v>735000</v>
      </c>
      <c r="F25" s="37">
        <v>735000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735000</v>
      </c>
      <c r="H28" s="30"/>
    </row>
    <row r="29" s="2" customFormat="1" ht="22.5" customHeight="1" spans="1:8">
      <c r="A29" s="35"/>
      <c r="B29" s="36"/>
      <c r="C29" s="42" t="s">
        <v>5471</v>
      </c>
      <c r="D29" s="43"/>
      <c r="E29" s="43"/>
      <c r="F29" s="43"/>
      <c r="G29" s="30">
        <f>SUM(G30,G33)</f>
        <v>735000</v>
      </c>
      <c r="H29" s="30"/>
    </row>
    <row r="30" s="2" customFormat="1" ht="22.5" customHeight="1" spans="1:8">
      <c r="A30" s="35"/>
      <c r="B30" s="36"/>
      <c r="C30" s="44" t="s">
        <v>5472</v>
      </c>
      <c r="D30" s="45"/>
      <c r="E30" s="45"/>
      <c r="F30" s="45"/>
      <c r="G30" s="30">
        <f>SUM(G31:G32)</f>
        <v>735000</v>
      </c>
      <c r="H30" s="30"/>
    </row>
    <row r="31" s="2" customFormat="1" ht="22.5" customHeight="1" spans="1:8">
      <c r="A31" s="35"/>
      <c r="B31" s="36"/>
      <c r="C31" s="44" t="s">
        <v>5473</v>
      </c>
      <c r="D31" s="45"/>
      <c r="E31" s="45"/>
      <c r="F31" s="45"/>
      <c r="G31" s="30">
        <v>735000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30" customHeight="1" spans="1:16">
      <c r="A39" s="50" t="s">
        <v>121</v>
      </c>
      <c r="B39" s="51" t="s">
        <v>206</v>
      </c>
      <c r="C39" s="52"/>
      <c r="D39" s="53">
        <v>29000</v>
      </c>
      <c r="E39" s="64" t="s">
        <v>5574</v>
      </c>
      <c r="F39" s="64"/>
      <c r="G39" s="64"/>
      <c r="H39" s="64"/>
      <c r="I39" s="77" t="str">
        <f>IF(B39="","",IFERROR(IF(COUNTIF(CS!$BR$2:$BR$1835,B39)&gt;0,IF(ISNUMBER(MID(B39,7,1)*1)=TRUE,CS!$B$13,CS!$B$14),VLOOKUP(B39,CS!BP:BQ,2,0)),CS!$B$12))</f>
        <v>其他政府办公厅（室）及相关机构事务支出</v>
      </c>
      <c r="J39" s="78"/>
      <c r="K39" s="78"/>
      <c r="L39" s="78"/>
      <c r="M39" s="79" t="s">
        <v>5484</v>
      </c>
      <c r="N39" s="79"/>
      <c r="O39" s="79"/>
      <c r="P39" s="73"/>
    </row>
    <row r="40" s="2" customFormat="1" ht="30" customHeight="1" spans="1:16">
      <c r="A40" s="50" t="s">
        <v>476</v>
      </c>
      <c r="B40" s="51" t="s">
        <v>206</v>
      </c>
      <c r="C40" s="52"/>
      <c r="D40" s="53">
        <v>600000</v>
      </c>
      <c r="E40" s="64" t="s">
        <v>5575</v>
      </c>
      <c r="F40" s="64"/>
      <c r="G40" s="64"/>
      <c r="H40" s="64"/>
      <c r="I40" s="77" t="str">
        <f>IF(B40="","",IFERROR(IF(COUNTIF(CS!$BR$2:$BR$1835,B40)&gt;0,IF(ISNUMBER(MID(B40,7,1)*1)=TRUE,CS!$B$13,CS!$B$14),VLOOKUP(B40,CS!BP:BQ,2,0)),CS!$B$12))</f>
        <v>其他政府办公厅（室）及相关机构事务支出</v>
      </c>
      <c r="J40" s="78"/>
      <c r="K40" s="78"/>
      <c r="L40" s="78"/>
      <c r="M40" s="79"/>
      <c r="N40" s="79"/>
      <c r="O40" s="79"/>
      <c r="P40" s="73"/>
    </row>
    <row r="41" s="2" customFormat="1" ht="30" customHeight="1" spans="1:16">
      <c r="A41" s="50" t="s">
        <v>186</v>
      </c>
      <c r="B41" s="51" t="s">
        <v>206</v>
      </c>
      <c r="C41" s="52"/>
      <c r="D41" s="53">
        <v>56000</v>
      </c>
      <c r="E41" s="54" t="s">
        <v>5576</v>
      </c>
      <c r="F41" s="55"/>
      <c r="G41" s="55"/>
      <c r="H41" s="56"/>
      <c r="I41" s="77" t="str">
        <f>IF(B41="","",IFERROR(IF(COUNTIF(CS!$BR$2:$BR$1835,B41)&gt;0,IF(ISNUMBER(MID(B41,7,1)*1)=TRUE,CS!$B$13,CS!$B$14),VLOOKUP(B41,CS!BP:BQ,2,0)),CS!$B$12))</f>
        <v>其他政府办公厅（室）及相关机构事务支出</v>
      </c>
      <c r="J41" s="78"/>
      <c r="K41" s="78"/>
      <c r="L41" s="78"/>
      <c r="M41" s="79"/>
      <c r="N41" s="79"/>
      <c r="O41" s="79"/>
      <c r="P41" s="73"/>
    </row>
    <row r="42" s="2" customFormat="1" ht="36" customHeight="1" spans="1:16">
      <c r="A42" s="50" t="s">
        <v>164</v>
      </c>
      <c r="B42" s="51" t="s">
        <v>206</v>
      </c>
      <c r="C42" s="52"/>
      <c r="D42" s="53">
        <v>20000</v>
      </c>
      <c r="E42" s="61"/>
      <c r="F42" s="62"/>
      <c r="G42" s="62"/>
      <c r="H42" s="63"/>
      <c r="I42" s="77" t="str">
        <f>IF(B42="","",IFERROR(IF(COUNTIF(CS!$BR$2:$BR$1835,B42)&gt;0,IF(ISNUMBER(MID(B42,7,1)*1)=TRUE,CS!$B$13,CS!$B$14),VLOOKUP(B42,CS!BP:BQ,2,0)),CS!$B$12))</f>
        <v>其他政府办公厅（室）及相关机构事务支出</v>
      </c>
      <c r="J42" s="78"/>
      <c r="K42" s="78"/>
      <c r="L42" s="78"/>
      <c r="M42" s="79"/>
      <c r="N42" s="79"/>
      <c r="O42" s="79"/>
      <c r="P42" s="73"/>
    </row>
    <row r="43" s="2" customFormat="1" ht="57" customHeight="1" spans="1:16">
      <c r="A43" s="50" t="s">
        <v>126</v>
      </c>
      <c r="B43" s="51" t="s">
        <v>206</v>
      </c>
      <c r="C43" s="52"/>
      <c r="D43" s="53">
        <v>30000</v>
      </c>
      <c r="E43" s="57"/>
      <c r="F43" s="58"/>
      <c r="G43" s="58"/>
      <c r="H43" s="59"/>
      <c r="I43" s="77" t="str">
        <f>IF(B43="","",IFERROR(IF(COUNTIF(CS!$BR$2:$BR$1835,B43)&gt;0,IF(ISNUMBER(MID(B43,7,1)*1)=TRUE,CS!$B$13,CS!$B$14),VLOOKUP(B43,CS!BP:BQ,2,0)),CS!$B$12))</f>
        <v>其他政府办公厅（室）及相关机构事务支出</v>
      </c>
      <c r="J43" s="78"/>
      <c r="K43" s="78"/>
      <c r="L43" s="78"/>
      <c r="M43" s="79"/>
      <c r="N43" s="79"/>
      <c r="O43" s="79"/>
      <c r="P43" s="73"/>
    </row>
    <row r="44" s="2" customFormat="1" ht="30" customHeight="1" spans="1:16">
      <c r="A44" s="50"/>
      <c r="B44" s="51"/>
      <c r="C44" s="52"/>
      <c r="D44" s="53"/>
      <c r="E44" s="64"/>
      <c r="F44" s="64"/>
      <c r="G44" s="64"/>
      <c r="H44" s="64"/>
      <c r="I44" s="77" t="str">
        <f>IF(B44="","",IFERROR(IF(COUNTIF(CS!$BR$2:$BR$1835,B44)&gt;0,IF(ISNUMBER(MID(B44,7,1)*1)=TRUE,CS!$B$13,CS!$B$14),VLOOKUP(B44,CS!BP:BQ,2,0)),CS!$B$12))</f>
        <v/>
      </c>
      <c r="J44" s="78"/>
      <c r="K44" s="78"/>
      <c r="L44" s="78"/>
      <c r="M44" s="79"/>
      <c r="N44" s="79"/>
      <c r="O44" s="79"/>
      <c r="P44" s="73"/>
    </row>
    <row r="45" s="2" customFormat="1" ht="30" customHeight="1" spans="1:16">
      <c r="A45" s="50"/>
      <c r="B45" s="51"/>
      <c r="C45" s="52"/>
      <c r="D45" s="53"/>
      <c r="E45" s="64"/>
      <c r="F45" s="64"/>
      <c r="G45" s="64"/>
      <c r="H45" s="64"/>
      <c r="I45" s="77" t="str">
        <f>IF(B45="","",IFERROR(IF(COUNTIF(CS!$BR$2:$BR$1835,B45)&gt;0,IF(ISNUMBER(MID(B45,7,1)*1)=TRUE,CS!$B$13,CS!$B$14),VLOOKUP(B45,CS!BP:BQ,2,0)),CS!$B$12))</f>
        <v/>
      </c>
      <c r="J45" s="78"/>
      <c r="K45" s="78"/>
      <c r="L45" s="78"/>
      <c r="M45" s="79"/>
      <c r="N45" s="79"/>
      <c r="O45" s="79"/>
      <c r="P45" s="73"/>
    </row>
    <row r="46" s="2" customFormat="1" ht="30" customHeight="1" spans="1:16">
      <c r="A46" s="50"/>
      <c r="B46" s="51"/>
      <c r="C46" s="52"/>
      <c r="D46" s="53"/>
      <c r="E46" s="64"/>
      <c r="F46" s="64"/>
      <c r="G46" s="64"/>
      <c r="H46" s="64"/>
      <c r="I46" s="77" t="str">
        <f>IF(B46="","",IFERROR(IF(COUNTIF(CS!$BR$2:$BR$1835,B46)&gt;0,IF(ISNUMBER(MID(B46,7,1)*1)=TRUE,CS!$B$13,CS!$B$14),VLOOKUP(B46,CS!BP:BQ,2,0)),CS!$B$12))</f>
        <v/>
      </c>
      <c r="J46" s="78"/>
      <c r="K46" s="78"/>
      <c r="L46" s="78"/>
      <c r="M46" s="79"/>
      <c r="N46" s="79"/>
      <c r="O46" s="79"/>
      <c r="P46" s="73"/>
    </row>
    <row r="47" s="2" customFormat="1" ht="30" customHeight="1" spans="1:16">
      <c r="A47" s="50"/>
      <c r="B47" s="51"/>
      <c r="C47" s="52"/>
      <c r="D47" s="53"/>
      <c r="E47" s="64"/>
      <c r="F47" s="64"/>
      <c r="G47" s="64"/>
      <c r="H47" s="64"/>
      <c r="I47" s="77" t="str">
        <f>IF(B47="","",IFERROR(IF(COUNTIF(CS!$BR$2:$BR$1835,B47)&gt;0,IF(ISNUMBER(MID(B47,7,1)*1)=TRUE,CS!$B$13,CS!$B$14),VLOOKUP(B47,CS!BP:BQ,2,0)),CS!$B$12))</f>
        <v/>
      </c>
      <c r="J47" s="78"/>
      <c r="K47" s="78"/>
      <c r="L47" s="78"/>
      <c r="M47" s="79"/>
      <c r="N47" s="79"/>
      <c r="O47" s="79"/>
      <c r="P47" s="73"/>
    </row>
    <row r="48" s="2" customFormat="1" ht="30" customHeight="1" spans="1:16">
      <c r="A48" s="50"/>
      <c r="B48" s="51"/>
      <c r="C48" s="52"/>
      <c r="D48" s="53"/>
      <c r="E48" s="93"/>
      <c r="F48" s="93"/>
      <c r="G48" s="93"/>
      <c r="H48" s="93"/>
      <c r="I48" s="77" t="str">
        <f>IF(B48="","",IFERROR(IF(COUNTIF(CS!$BR$2:$BR$1835,B48)&gt;0,IF(ISNUMBER(MID(B48,7,1)*1)=TRUE,CS!$B$13,CS!$B$14),VLOOKUP(B48,CS!BP:BQ,2,0)),CS!$B$12))</f>
        <v/>
      </c>
      <c r="J48" s="78"/>
      <c r="K48" s="78"/>
      <c r="L48" s="78"/>
      <c r="M48" s="79"/>
      <c r="N48" s="79"/>
      <c r="O48" s="79"/>
      <c r="P48" s="73"/>
    </row>
    <row r="49" s="2" customFormat="1" ht="22.5" customHeight="1" spans="1:16">
      <c r="A49" s="48" t="s">
        <v>5487</v>
      </c>
      <c r="B49" s="48"/>
      <c r="C49" s="48"/>
      <c r="D49" s="48"/>
      <c r="E49" s="48"/>
      <c r="F49" s="48"/>
      <c r="G49" s="48"/>
      <c r="H49" s="48"/>
      <c r="I49" s="80"/>
      <c r="J49" s="73"/>
      <c r="K49" s="73"/>
      <c r="L49" s="73"/>
      <c r="M49" s="73"/>
      <c r="N49" s="73"/>
      <c r="O49" s="73"/>
      <c r="P49" s="73"/>
    </row>
    <row r="50" s="2" customFormat="1" ht="22.5" customHeight="1" spans="1:8">
      <c r="A50" s="29" t="s">
        <v>8</v>
      </c>
      <c r="B50" s="65" t="s">
        <v>9</v>
      </c>
      <c r="C50" s="66"/>
      <c r="D50" s="29" t="s">
        <v>5488</v>
      </c>
      <c r="E50" s="29" t="s">
        <v>5489</v>
      </c>
      <c r="F50" s="29" t="s">
        <v>5490</v>
      </c>
      <c r="G50" s="21" t="s">
        <v>5491</v>
      </c>
      <c r="H50" s="22"/>
    </row>
    <row r="51" s="2" customFormat="1" ht="22.5" customHeight="1" spans="1:8">
      <c r="A51" s="67"/>
      <c r="B51" s="67"/>
      <c r="C51" s="67"/>
      <c r="D51" s="29"/>
      <c r="E51" s="29"/>
      <c r="F51" s="68"/>
      <c r="G51" s="31" t="str">
        <f>IF(OR(E51&gt;0,F51&gt;0),E51*F51,"")</f>
        <v/>
      </c>
      <c r="H51" s="32"/>
    </row>
    <row r="52" s="2" customFormat="1" ht="22.5" customHeight="1" spans="1:8">
      <c r="A52" s="67"/>
      <c r="B52" s="67"/>
      <c r="C52" s="67"/>
      <c r="D52" s="29"/>
      <c r="E52" s="29"/>
      <c r="F52" s="68"/>
      <c r="G52" s="31" t="str">
        <f t="shared" ref="G52:G59" si="0">IF(OR(E52="",F52=""),"",E52*F52)</f>
        <v/>
      </c>
      <c r="H52" s="32"/>
    </row>
    <row r="53" s="2" customFormat="1" ht="22.5" customHeight="1" spans="1:8">
      <c r="A53" s="67"/>
      <c r="B53" s="67"/>
      <c r="C53" s="67"/>
      <c r="D53" s="29"/>
      <c r="E53" s="29"/>
      <c r="F53" s="68"/>
      <c r="G53" s="31" t="str">
        <f t="shared" si="0"/>
        <v/>
      </c>
      <c r="H53" s="32"/>
    </row>
    <row r="54" s="2" customFormat="1" ht="22.5" customHeight="1" spans="1:8">
      <c r="A54" s="67"/>
      <c r="B54" s="67"/>
      <c r="C54" s="67"/>
      <c r="D54" s="29"/>
      <c r="E54" s="29"/>
      <c r="F54" s="68"/>
      <c r="G54" s="31" t="str">
        <f t="shared" si="0"/>
        <v/>
      </c>
      <c r="H54" s="32"/>
    </row>
    <row r="55" s="2" customFormat="1" ht="22.5" customHeight="1" spans="1:8">
      <c r="A55" s="67"/>
      <c r="B55" s="67"/>
      <c r="C55" s="67"/>
      <c r="D55" s="29"/>
      <c r="E55" s="29"/>
      <c r="F55" s="68"/>
      <c r="G55" s="31" t="str">
        <f t="shared" si="0"/>
        <v/>
      </c>
      <c r="H55" s="32"/>
    </row>
    <row r="56" s="2" customFormat="1" ht="22.5" customHeight="1" spans="1:8">
      <c r="A56" s="67"/>
      <c r="B56" s="67"/>
      <c r="C56" s="67"/>
      <c r="D56" s="29"/>
      <c r="E56" s="29"/>
      <c r="F56" s="68"/>
      <c r="G56" s="31" t="str">
        <f t="shared" si="0"/>
        <v/>
      </c>
      <c r="H56" s="32"/>
    </row>
    <row r="57" s="2" customFormat="1" ht="22.5" customHeight="1" spans="1:8">
      <c r="A57" s="67"/>
      <c r="B57" s="67"/>
      <c r="C57" s="67"/>
      <c r="D57" s="29"/>
      <c r="E57" s="29"/>
      <c r="F57" s="68"/>
      <c r="G57" s="31" t="str">
        <f t="shared" si="0"/>
        <v/>
      </c>
      <c r="H57" s="32"/>
    </row>
    <row r="58" s="2" customFormat="1" ht="22.5" customHeight="1" spans="1:8">
      <c r="A58" s="67"/>
      <c r="B58" s="67"/>
      <c r="C58" s="67"/>
      <c r="D58" s="29"/>
      <c r="E58" s="29"/>
      <c r="F58" s="68"/>
      <c r="G58" s="31" t="str">
        <f t="shared" si="0"/>
        <v/>
      </c>
      <c r="H58" s="32"/>
    </row>
    <row r="59" s="2" customFormat="1" ht="22.5" customHeight="1" spans="1:8">
      <c r="A59" s="67"/>
      <c r="B59" s="67"/>
      <c r="C59" s="67"/>
      <c r="D59" s="29"/>
      <c r="E59" s="29"/>
      <c r="F59" s="68"/>
      <c r="G59" s="31" t="str">
        <f t="shared" si="0"/>
        <v/>
      </c>
      <c r="H59" s="32"/>
    </row>
    <row r="60" s="2" customFormat="1" ht="22.5" customHeight="1" spans="1:8">
      <c r="A60" s="48" t="s">
        <v>5492</v>
      </c>
      <c r="B60" s="48"/>
      <c r="C60" s="48"/>
      <c r="D60" s="48"/>
      <c r="E60" s="48"/>
      <c r="F60" s="48"/>
      <c r="G60" s="48"/>
      <c r="H60" s="48"/>
    </row>
    <row r="61" s="2" customFormat="1" ht="22.5" customHeight="1" spans="1:8">
      <c r="A61" s="67" t="s">
        <v>5493</v>
      </c>
      <c r="B61" s="67"/>
      <c r="C61" s="67"/>
      <c r="D61" s="67" t="s">
        <v>5494</v>
      </c>
      <c r="E61" s="67"/>
      <c r="F61" s="67"/>
      <c r="G61" s="67"/>
      <c r="H61" s="67"/>
    </row>
    <row r="62" s="2" customFormat="1" ht="22.5" customHeight="1" spans="1:8">
      <c r="A62" s="69" t="s">
        <v>5495</v>
      </c>
      <c r="B62" s="69"/>
      <c r="C62" s="69"/>
      <c r="D62" s="67"/>
      <c r="E62" s="67"/>
      <c r="F62" s="67"/>
      <c r="G62" s="67"/>
      <c r="H62" s="67"/>
    </row>
    <row r="63" s="2" customFormat="1" ht="22.5" customHeight="1" spans="1:8">
      <c r="A63" s="69" t="s">
        <v>5496</v>
      </c>
      <c r="B63" s="69"/>
      <c r="C63" s="69"/>
      <c r="D63" s="67"/>
      <c r="E63" s="67"/>
      <c r="F63" s="67"/>
      <c r="G63" s="67"/>
      <c r="H63" s="67"/>
    </row>
    <row r="64" s="2" customFormat="1" ht="22.5" customHeight="1" spans="1:8">
      <c r="A64" s="69" t="s">
        <v>5497</v>
      </c>
      <c r="B64" s="69"/>
      <c r="C64" s="69"/>
      <c r="D64" s="67" t="s">
        <v>5577</v>
      </c>
      <c r="E64" s="67"/>
      <c r="F64" s="67"/>
      <c r="G64" s="67"/>
      <c r="H64" s="67"/>
    </row>
    <row r="65" s="2" customFormat="1" ht="22.5" customHeight="1" spans="1:8">
      <c r="A65" s="69" t="s">
        <v>5496</v>
      </c>
      <c r="B65" s="69"/>
      <c r="C65" s="69"/>
      <c r="D65" s="67"/>
      <c r="E65" s="67"/>
      <c r="F65" s="67"/>
      <c r="G65" s="67"/>
      <c r="H65" s="67"/>
    </row>
    <row r="66" s="2" customFormat="1" ht="22.5" customHeight="1" spans="1:8">
      <c r="A66" s="82" t="s">
        <v>5498</v>
      </c>
      <c r="B66" s="83"/>
      <c r="C66" s="83"/>
      <c r="D66" s="83"/>
      <c r="E66" s="83"/>
      <c r="F66" s="83"/>
      <c r="G66" s="83"/>
      <c r="H66" s="84"/>
    </row>
    <row r="67" s="2" customFormat="1" ht="35.25" customHeight="1" spans="1:8">
      <c r="A67" s="69" t="s">
        <v>5499</v>
      </c>
      <c r="B67" s="69" t="s">
        <v>5500</v>
      </c>
      <c r="C67" s="69" t="s">
        <v>5501</v>
      </c>
      <c r="D67" s="85" t="s">
        <v>5502</v>
      </c>
      <c r="E67" s="86"/>
      <c r="F67" s="69" t="s">
        <v>5503</v>
      </c>
      <c r="G67" s="85" t="s">
        <v>5504</v>
      </c>
      <c r="H67" s="86"/>
    </row>
    <row r="68" s="2" customFormat="1" ht="31.5" customHeight="1" spans="1:8">
      <c r="A68" s="69" t="s">
        <v>5495</v>
      </c>
      <c r="B68" s="69" t="s">
        <v>5505</v>
      </c>
      <c r="C68" s="69" t="s">
        <v>5506</v>
      </c>
      <c r="D68" s="85"/>
      <c r="E68" s="86"/>
      <c r="F68" s="69"/>
      <c r="G68" s="85"/>
      <c r="H68" s="86"/>
    </row>
    <row r="69" s="2" customFormat="1" ht="31.5" customHeight="1" spans="1:8">
      <c r="A69" s="69"/>
      <c r="B69" s="69"/>
      <c r="C69" s="69"/>
      <c r="D69" s="85" t="s">
        <v>5507</v>
      </c>
      <c r="E69" s="86"/>
      <c r="F69" s="69"/>
      <c r="G69" s="85"/>
      <c r="H69" s="86"/>
    </row>
    <row r="70" s="2" customFormat="1" ht="31.5" customHeight="1" spans="1:8">
      <c r="A70" s="69"/>
      <c r="B70" s="69"/>
      <c r="C70" s="69" t="s">
        <v>5508</v>
      </c>
      <c r="D70" s="85"/>
      <c r="E70" s="86"/>
      <c r="F70" s="69"/>
      <c r="G70" s="85"/>
      <c r="H70" s="86"/>
    </row>
    <row r="71" s="2" customFormat="1" ht="31.5" customHeight="1" spans="1:8">
      <c r="A71" s="69"/>
      <c r="B71" s="69"/>
      <c r="C71" s="69"/>
      <c r="D71" s="85" t="s">
        <v>5507</v>
      </c>
      <c r="E71" s="86"/>
      <c r="F71" s="69"/>
      <c r="G71" s="85"/>
      <c r="H71" s="86"/>
    </row>
    <row r="72" s="2" customFormat="1" ht="31.5" customHeight="1" spans="1:8">
      <c r="A72" s="69"/>
      <c r="B72" s="69"/>
      <c r="C72" s="69" t="s">
        <v>5509</v>
      </c>
      <c r="D72" s="85"/>
      <c r="E72" s="86"/>
      <c r="F72" s="69"/>
      <c r="G72" s="85"/>
      <c r="H72" s="86"/>
    </row>
    <row r="73" s="2" customFormat="1" ht="31.5" customHeight="1" spans="1:8">
      <c r="A73" s="69"/>
      <c r="B73" s="69"/>
      <c r="C73" s="69"/>
      <c r="D73" s="85" t="s">
        <v>5507</v>
      </c>
      <c r="E73" s="86"/>
      <c r="F73" s="69"/>
      <c r="G73" s="85"/>
      <c r="H73" s="86"/>
    </row>
    <row r="74" s="2" customFormat="1" ht="31.5" customHeight="1" spans="1:8">
      <c r="A74" s="69"/>
      <c r="B74" s="69" t="s">
        <v>5510</v>
      </c>
      <c r="C74" s="69" t="s">
        <v>5511</v>
      </c>
      <c r="D74" s="85"/>
      <c r="E74" s="86"/>
      <c r="F74" s="69"/>
      <c r="G74" s="85"/>
      <c r="H74" s="86"/>
    </row>
    <row r="75" s="2" customFormat="1" ht="31.5" customHeight="1" spans="1:8">
      <c r="A75" s="69"/>
      <c r="B75" s="69"/>
      <c r="C75" s="69"/>
      <c r="D75" s="85" t="s">
        <v>5507</v>
      </c>
      <c r="E75" s="86"/>
      <c r="F75" s="69"/>
      <c r="G75" s="85"/>
      <c r="H75" s="86"/>
    </row>
    <row r="76" s="2" customFormat="1" ht="31.5" customHeight="1" spans="1:8">
      <c r="A76" s="69"/>
      <c r="B76" s="69"/>
      <c r="C76" s="69" t="s">
        <v>5512</v>
      </c>
      <c r="D76" s="85"/>
      <c r="E76" s="86"/>
      <c r="F76" s="69"/>
      <c r="G76" s="85"/>
      <c r="H76" s="86"/>
    </row>
    <row r="77" s="2" customFormat="1" ht="31.5" customHeight="1" spans="1:8">
      <c r="A77" s="69"/>
      <c r="B77" s="69"/>
      <c r="C77" s="69"/>
      <c r="D77" s="85" t="s">
        <v>5496</v>
      </c>
      <c r="E77" s="86"/>
      <c r="F77" s="69"/>
      <c r="G77" s="85"/>
      <c r="H77" s="86"/>
    </row>
    <row r="78" s="2" customFormat="1" ht="31.5" customHeight="1" spans="1:8">
      <c r="A78" s="69"/>
      <c r="B78" s="69"/>
      <c r="C78" s="69" t="s">
        <v>5513</v>
      </c>
      <c r="D78" s="85"/>
      <c r="E78" s="86"/>
      <c r="F78" s="69"/>
      <c r="G78" s="85"/>
      <c r="H78" s="86"/>
    </row>
    <row r="79" s="2" customFormat="1" ht="31.5" customHeight="1" spans="1:8">
      <c r="A79" s="69"/>
      <c r="B79" s="69"/>
      <c r="C79" s="69"/>
      <c r="D79" s="85" t="s">
        <v>5507</v>
      </c>
      <c r="E79" s="86"/>
      <c r="F79" s="69"/>
      <c r="G79" s="85"/>
      <c r="H79" s="86"/>
    </row>
    <row r="80" s="2" customFormat="1" ht="31.5" customHeight="1" spans="1:8">
      <c r="A80" s="69"/>
      <c r="B80" s="69" t="s">
        <v>5514</v>
      </c>
      <c r="C80" s="69" t="s">
        <v>5515</v>
      </c>
      <c r="D80" s="85"/>
      <c r="E80" s="86"/>
      <c r="F80" s="69"/>
      <c r="G80" s="85"/>
      <c r="H80" s="86"/>
    </row>
    <row r="81" s="2" customFormat="1" ht="31.5" customHeight="1" spans="1:8">
      <c r="A81" s="69"/>
      <c r="B81" s="69"/>
      <c r="C81" s="69"/>
      <c r="D81" s="85" t="s">
        <v>5507</v>
      </c>
      <c r="E81" s="86"/>
      <c r="F81" s="69"/>
      <c r="G81" s="85"/>
      <c r="H81" s="86"/>
    </row>
    <row r="82" s="2" customFormat="1" ht="31.5" customHeight="1" spans="1:8">
      <c r="A82" s="69"/>
      <c r="B82" s="69"/>
      <c r="C82" s="69" t="s">
        <v>5516</v>
      </c>
      <c r="D82" s="85"/>
      <c r="E82" s="86"/>
      <c r="F82" s="69"/>
      <c r="G82" s="85"/>
      <c r="H82" s="86"/>
    </row>
    <row r="83" s="2" customFormat="1" ht="31.5" customHeight="1" spans="1:8">
      <c r="A83" s="69"/>
      <c r="B83" s="69"/>
      <c r="C83" s="69"/>
      <c r="D83" s="85" t="s">
        <v>5496</v>
      </c>
      <c r="E83" s="86"/>
      <c r="F83" s="69"/>
      <c r="G83" s="85"/>
      <c r="H83" s="86"/>
    </row>
    <row r="84" s="2" customFormat="1" ht="31.5" customHeight="1" spans="1:8">
      <c r="A84" s="69"/>
      <c r="B84" s="69"/>
      <c r="C84" s="69" t="s">
        <v>5517</v>
      </c>
      <c r="D84" s="85"/>
      <c r="E84" s="86"/>
      <c r="F84" s="69"/>
      <c r="G84" s="85"/>
      <c r="H84" s="86"/>
    </row>
    <row r="85" s="2" customFormat="1" ht="31.5" customHeight="1" spans="1:8">
      <c r="A85" s="69"/>
      <c r="B85" s="69"/>
      <c r="C85" s="69"/>
      <c r="D85" s="85" t="s">
        <v>5507</v>
      </c>
      <c r="E85" s="86"/>
      <c r="F85" s="69"/>
      <c r="G85" s="85"/>
      <c r="H85" s="86"/>
    </row>
    <row r="86" s="2" customFormat="1" ht="48.75" customHeight="1" spans="1:8">
      <c r="A86" s="69"/>
      <c r="B86" s="69" t="s">
        <v>5518</v>
      </c>
      <c r="C86" s="69" t="s">
        <v>5519</v>
      </c>
      <c r="D86" s="85"/>
      <c r="E86" s="86"/>
      <c r="F86" s="69"/>
      <c r="G86" s="85"/>
      <c r="H86" s="86"/>
    </row>
    <row r="87" s="2" customFormat="1" ht="31.5" customHeight="1" spans="1:8">
      <c r="A87" s="69" t="s">
        <v>5520</v>
      </c>
      <c r="B87" s="69" t="s">
        <v>5521</v>
      </c>
      <c r="C87" s="69"/>
      <c r="D87" s="85"/>
      <c r="E87" s="86"/>
      <c r="F87" s="69"/>
      <c r="G87" s="85"/>
      <c r="H87" s="86"/>
    </row>
    <row r="88" s="2" customFormat="1" ht="22.5" customHeight="1" spans="1:8">
      <c r="A88" s="87" t="s">
        <v>5522</v>
      </c>
      <c r="B88" s="87"/>
      <c r="C88" s="87"/>
      <c r="D88" s="87"/>
      <c r="E88" s="87"/>
      <c r="F88" s="87"/>
      <c r="G88" s="87"/>
      <c r="H88" s="87"/>
    </row>
    <row r="89" s="2" customFormat="1" ht="22.5" customHeight="1" spans="1:8">
      <c r="A89" s="69" t="s">
        <v>5499</v>
      </c>
      <c r="B89" s="69" t="s">
        <v>5500</v>
      </c>
      <c r="C89" s="69" t="s">
        <v>5501</v>
      </c>
      <c r="D89" s="69" t="s">
        <v>5502</v>
      </c>
      <c r="E89" s="69" t="s">
        <v>5503</v>
      </c>
      <c r="F89" s="69"/>
      <c r="G89" s="69"/>
      <c r="H89" s="69" t="s">
        <v>5504</v>
      </c>
    </row>
    <row r="90" s="2" customFormat="1" ht="37.5" customHeight="1" spans="1:8">
      <c r="A90" s="69"/>
      <c r="B90" s="69"/>
      <c r="C90" s="69"/>
      <c r="D90" s="69"/>
      <c r="E90" s="69" t="s">
        <v>5523</v>
      </c>
      <c r="F90" s="69" t="s">
        <v>5524</v>
      </c>
      <c r="G90" s="69" t="s">
        <v>5525</v>
      </c>
      <c r="H90" s="69"/>
    </row>
    <row r="91" s="2" customFormat="1" ht="31.5" customHeight="1" spans="1:8">
      <c r="A91" s="69" t="s">
        <v>5497</v>
      </c>
      <c r="B91" s="69" t="s">
        <v>5505</v>
      </c>
      <c r="C91" s="69" t="s">
        <v>5506</v>
      </c>
      <c r="D91" s="69" t="s">
        <v>5526</v>
      </c>
      <c r="E91" s="69"/>
      <c r="F91" s="69" t="s">
        <v>5578</v>
      </c>
      <c r="G91" s="69" t="s">
        <v>5579</v>
      </c>
      <c r="H91" s="69" t="s">
        <v>5529</v>
      </c>
    </row>
    <row r="92" s="2" customFormat="1" ht="31.5" customHeight="1" spans="1:8">
      <c r="A92" s="69"/>
      <c r="B92" s="69"/>
      <c r="C92" s="69"/>
      <c r="D92" s="69" t="s">
        <v>5507</v>
      </c>
      <c r="E92" s="69"/>
      <c r="F92" s="69"/>
      <c r="G92" s="69"/>
      <c r="H92" s="69"/>
    </row>
    <row r="93" s="2" customFormat="1" ht="31.5" customHeight="1" spans="1:8">
      <c r="A93" s="69"/>
      <c r="B93" s="69"/>
      <c r="C93" s="69" t="s">
        <v>5508</v>
      </c>
      <c r="D93" s="69"/>
      <c r="E93" s="69"/>
      <c r="F93" s="69"/>
      <c r="G93" s="69"/>
      <c r="H93" s="69"/>
    </row>
    <row r="94" s="2" customFormat="1" ht="31.5" customHeight="1" spans="1:8">
      <c r="A94" s="69"/>
      <c r="B94" s="69"/>
      <c r="C94" s="69"/>
      <c r="D94" s="69" t="s">
        <v>5507</v>
      </c>
      <c r="E94" s="69"/>
      <c r="F94" s="69"/>
      <c r="G94" s="69"/>
      <c r="H94" s="69"/>
    </row>
    <row r="95" s="2" customFormat="1" ht="31.5" customHeight="1" spans="1:8">
      <c r="A95" s="69"/>
      <c r="B95" s="69"/>
      <c r="C95" s="69" t="s">
        <v>5509</v>
      </c>
      <c r="D95" s="69"/>
      <c r="E95" s="69"/>
      <c r="F95" s="69"/>
      <c r="G95" s="69"/>
      <c r="H95" s="69"/>
    </row>
    <row r="96" s="2" customFormat="1" ht="31.5" customHeight="1" spans="1:8">
      <c r="A96" s="69"/>
      <c r="B96" s="69"/>
      <c r="C96" s="69"/>
      <c r="D96" s="69" t="s">
        <v>5507</v>
      </c>
      <c r="E96" s="69"/>
      <c r="F96" s="69"/>
      <c r="G96" s="69"/>
      <c r="H96" s="69"/>
    </row>
    <row r="97" s="2" customFormat="1" ht="31.5" customHeight="1" spans="1:8">
      <c r="A97" s="69"/>
      <c r="B97" s="69" t="s">
        <v>5510</v>
      </c>
      <c r="C97" s="69" t="s">
        <v>5511</v>
      </c>
      <c r="D97" s="69" t="s">
        <v>5580</v>
      </c>
      <c r="E97" s="69"/>
      <c r="F97" s="69" t="s">
        <v>5581</v>
      </c>
      <c r="G97" s="69" t="s">
        <v>5582</v>
      </c>
      <c r="H97" s="69" t="s">
        <v>5529</v>
      </c>
    </row>
    <row r="98" s="2" customFormat="1" ht="31.5" customHeight="1" spans="1:8">
      <c r="A98" s="69"/>
      <c r="B98" s="69"/>
      <c r="C98" s="69"/>
      <c r="D98" s="69" t="s">
        <v>5583</v>
      </c>
      <c r="E98" s="69"/>
      <c r="F98" s="69" t="s">
        <v>5584</v>
      </c>
      <c r="G98" s="96" t="s">
        <v>5585</v>
      </c>
      <c r="H98" s="69" t="s">
        <v>5529</v>
      </c>
    </row>
    <row r="99" s="2" customFormat="1" ht="31.5" customHeight="1" spans="1:8">
      <c r="A99" s="69"/>
      <c r="B99" s="69"/>
      <c r="C99" s="69"/>
      <c r="D99" s="69" t="s">
        <v>5586</v>
      </c>
      <c r="E99" s="69"/>
      <c r="F99" s="69" t="s">
        <v>5587</v>
      </c>
      <c r="G99" s="96" t="s">
        <v>5588</v>
      </c>
      <c r="H99" s="69" t="s">
        <v>5529</v>
      </c>
    </row>
    <row r="100" s="2" customFormat="1" ht="31.5" customHeight="1" spans="1:8">
      <c r="A100" s="69"/>
      <c r="B100" s="69"/>
      <c r="C100" s="69"/>
      <c r="D100" s="69" t="s">
        <v>5589</v>
      </c>
      <c r="E100" s="69"/>
      <c r="F100" s="69" t="s">
        <v>5590</v>
      </c>
      <c r="G100" s="69" t="s">
        <v>5591</v>
      </c>
      <c r="H100" s="69" t="s">
        <v>5529</v>
      </c>
    </row>
    <row r="101" s="2" customFormat="1" ht="31.5" customHeight="1" spans="1:8">
      <c r="A101" s="69"/>
      <c r="B101" s="69"/>
      <c r="C101" s="69" t="s">
        <v>5512</v>
      </c>
      <c r="D101" s="69" t="s">
        <v>5592</v>
      </c>
      <c r="E101" s="69"/>
      <c r="F101" s="92">
        <v>0.98</v>
      </c>
      <c r="G101" s="69" t="s">
        <v>5593</v>
      </c>
      <c r="H101" s="69" t="s">
        <v>5543</v>
      </c>
    </row>
    <row r="102" s="2" customFormat="1" ht="31.5" customHeight="1" spans="1:8">
      <c r="A102" s="69"/>
      <c r="B102" s="69"/>
      <c r="C102" s="69"/>
      <c r="D102" s="69" t="s">
        <v>5594</v>
      </c>
      <c r="E102" s="69"/>
      <c r="F102" s="92">
        <v>0.98</v>
      </c>
      <c r="G102" s="69" t="s">
        <v>5593</v>
      </c>
      <c r="H102" s="69" t="s">
        <v>5543</v>
      </c>
    </row>
    <row r="103" s="2" customFormat="1" ht="31.5" customHeight="1" spans="1:8">
      <c r="A103" s="69"/>
      <c r="B103" s="69"/>
      <c r="C103" s="69"/>
      <c r="D103" s="69" t="s">
        <v>5595</v>
      </c>
      <c r="E103" s="69"/>
      <c r="F103" s="92">
        <v>0.98</v>
      </c>
      <c r="G103" s="69" t="s">
        <v>5593</v>
      </c>
      <c r="H103" s="69" t="s">
        <v>5543</v>
      </c>
    </row>
    <row r="104" s="2" customFormat="1" ht="31.5" customHeight="1" spans="1:8">
      <c r="A104" s="69"/>
      <c r="B104" s="69"/>
      <c r="C104" s="69"/>
      <c r="D104" s="69" t="s">
        <v>5596</v>
      </c>
      <c r="E104" s="69"/>
      <c r="F104" s="92">
        <v>0.98</v>
      </c>
      <c r="G104" s="69" t="s">
        <v>5593</v>
      </c>
      <c r="H104" s="69" t="s">
        <v>5543</v>
      </c>
    </row>
    <row r="105" ht="31.5" customHeight="1" spans="1:8">
      <c r="A105" s="69"/>
      <c r="B105" s="69"/>
      <c r="C105" s="69" t="s">
        <v>5513</v>
      </c>
      <c r="D105" s="69" t="s">
        <v>5545</v>
      </c>
      <c r="E105" s="69"/>
      <c r="F105" s="69" t="s">
        <v>5597</v>
      </c>
      <c r="G105" s="69" t="s">
        <v>5597</v>
      </c>
      <c r="H105" s="69" t="s">
        <v>5529</v>
      </c>
    </row>
    <row r="106" ht="31.5" customHeight="1" spans="1:8">
      <c r="A106" s="69"/>
      <c r="B106" s="69"/>
      <c r="C106" s="69"/>
      <c r="D106" s="69" t="s">
        <v>5496</v>
      </c>
      <c r="E106" s="69"/>
      <c r="F106" s="69"/>
      <c r="G106" s="69"/>
      <c r="H106" s="69"/>
    </row>
    <row r="107" ht="37.5" customHeight="1" spans="1:8">
      <c r="A107" s="69"/>
      <c r="B107" s="69" t="s">
        <v>5514</v>
      </c>
      <c r="C107" s="69" t="s">
        <v>5515</v>
      </c>
      <c r="D107" s="69"/>
      <c r="E107" s="69"/>
      <c r="F107" s="69"/>
      <c r="G107" s="69"/>
      <c r="H107" s="69"/>
    </row>
    <row r="108" ht="37.5" customHeight="1" spans="1:8">
      <c r="A108" s="69"/>
      <c r="B108" s="69"/>
      <c r="C108" s="69" t="s">
        <v>5516</v>
      </c>
      <c r="D108" s="69" t="s">
        <v>5598</v>
      </c>
      <c r="E108" s="69"/>
      <c r="F108" s="69" t="s">
        <v>5599</v>
      </c>
      <c r="G108" s="69" t="s">
        <v>5599</v>
      </c>
      <c r="H108" s="69" t="s">
        <v>5529</v>
      </c>
    </row>
    <row r="109" ht="37.5" customHeight="1" spans="1:8">
      <c r="A109" s="69"/>
      <c r="B109" s="69"/>
      <c r="C109" s="69" t="s">
        <v>5517</v>
      </c>
      <c r="D109" s="69"/>
      <c r="E109" s="69"/>
      <c r="F109" s="69"/>
      <c r="G109" s="69"/>
      <c r="H109" s="69"/>
    </row>
    <row r="110" ht="52.5" customHeight="1" spans="1:8">
      <c r="A110" s="69"/>
      <c r="B110" s="69" t="s">
        <v>5518</v>
      </c>
      <c r="C110" s="69" t="s">
        <v>5519</v>
      </c>
      <c r="D110" s="69" t="s">
        <v>5600</v>
      </c>
      <c r="E110" s="92"/>
      <c r="F110" s="92">
        <v>0.98</v>
      </c>
      <c r="G110" s="69" t="s">
        <v>5593</v>
      </c>
      <c r="H110" s="69" t="s">
        <v>5529</v>
      </c>
    </row>
    <row r="111" ht="31.5" customHeight="1" spans="1:8">
      <c r="A111" s="69" t="s">
        <v>5520</v>
      </c>
      <c r="B111" s="69" t="s">
        <v>5553</v>
      </c>
      <c r="C111" s="69"/>
      <c r="D111" s="69"/>
      <c r="E111" s="69"/>
      <c r="F111" s="69"/>
      <c r="G111" s="69"/>
      <c r="H111" s="69"/>
    </row>
  </sheetData>
  <mergeCells count="224">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E39:H39"/>
    <mergeCell ref="I39:L39"/>
    <mergeCell ref="B40:C40"/>
    <mergeCell ref="E40:H40"/>
    <mergeCell ref="I40:L40"/>
    <mergeCell ref="B41:C41"/>
    <mergeCell ref="I41:L41"/>
    <mergeCell ref="B42:C42"/>
    <mergeCell ref="I42:L42"/>
    <mergeCell ref="B43:C43"/>
    <mergeCell ref="I43:L43"/>
    <mergeCell ref="B44:C44"/>
    <mergeCell ref="E44:H44"/>
    <mergeCell ref="I44:L44"/>
    <mergeCell ref="B45:C45"/>
    <mergeCell ref="E45:H45"/>
    <mergeCell ref="I45:L45"/>
    <mergeCell ref="B46:C46"/>
    <mergeCell ref="E46:H46"/>
    <mergeCell ref="I46:L46"/>
    <mergeCell ref="B47:C47"/>
    <mergeCell ref="E47:H47"/>
    <mergeCell ref="I47:L47"/>
    <mergeCell ref="B48:C48"/>
    <mergeCell ref="E48:H48"/>
    <mergeCell ref="I48:L48"/>
    <mergeCell ref="A49:H49"/>
    <mergeCell ref="I49:L49"/>
    <mergeCell ref="B50:C50"/>
    <mergeCell ref="G50:H50"/>
    <mergeCell ref="B51:C51"/>
    <mergeCell ref="G51:H51"/>
    <mergeCell ref="B52:C52"/>
    <mergeCell ref="G52:H52"/>
    <mergeCell ref="B53:C53"/>
    <mergeCell ref="G53:H53"/>
    <mergeCell ref="B54:C54"/>
    <mergeCell ref="G54:H54"/>
    <mergeCell ref="B55:C55"/>
    <mergeCell ref="G55:H55"/>
    <mergeCell ref="B56:C56"/>
    <mergeCell ref="G56:H56"/>
    <mergeCell ref="B57:C57"/>
    <mergeCell ref="G57:H57"/>
    <mergeCell ref="B58:C58"/>
    <mergeCell ref="G58:H58"/>
    <mergeCell ref="B59:C59"/>
    <mergeCell ref="G59:H59"/>
    <mergeCell ref="A60:H60"/>
    <mergeCell ref="A61:C61"/>
    <mergeCell ref="D61:H61"/>
    <mergeCell ref="A62:C62"/>
    <mergeCell ref="D62:H62"/>
    <mergeCell ref="A63:C63"/>
    <mergeCell ref="D63:H63"/>
    <mergeCell ref="A64:C64"/>
    <mergeCell ref="D64:H64"/>
    <mergeCell ref="A65:C65"/>
    <mergeCell ref="D65:H65"/>
    <mergeCell ref="A66:H66"/>
    <mergeCell ref="D67:E67"/>
    <mergeCell ref="G67:H67"/>
    <mergeCell ref="D68:E68"/>
    <mergeCell ref="G68:H68"/>
    <mergeCell ref="D69:E69"/>
    <mergeCell ref="G69:H69"/>
    <mergeCell ref="D70:E70"/>
    <mergeCell ref="G70:H70"/>
    <mergeCell ref="D71:E71"/>
    <mergeCell ref="G71:H71"/>
    <mergeCell ref="D72:E72"/>
    <mergeCell ref="G72:H72"/>
    <mergeCell ref="D73:E73"/>
    <mergeCell ref="G73:H73"/>
    <mergeCell ref="D74:E74"/>
    <mergeCell ref="G74:H74"/>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D87:E87"/>
    <mergeCell ref="G87:H87"/>
    <mergeCell ref="A88:H88"/>
    <mergeCell ref="E89:G89"/>
    <mergeCell ref="A68:A86"/>
    <mergeCell ref="A89:A90"/>
    <mergeCell ref="A91:A110"/>
    <mergeCell ref="B68:B73"/>
    <mergeCell ref="B74:B79"/>
    <mergeCell ref="B80:B85"/>
    <mergeCell ref="B89:B90"/>
    <mergeCell ref="B91:B96"/>
    <mergeCell ref="B97:B106"/>
    <mergeCell ref="B107:B109"/>
    <mergeCell ref="C68:C69"/>
    <mergeCell ref="C70:C71"/>
    <mergeCell ref="C72:C73"/>
    <mergeCell ref="C74:C75"/>
    <mergeCell ref="C76:C77"/>
    <mergeCell ref="C78:C79"/>
    <mergeCell ref="C80:C81"/>
    <mergeCell ref="C82:C83"/>
    <mergeCell ref="C84:C85"/>
    <mergeCell ref="C89:C90"/>
    <mergeCell ref="C91:C92"/>
    <mergeCell ref="C93:C94"/>
    <mergeCell ref="C95:C96"/>
    <mergeCell ref="C97:C100"/>
    <mergeCell ref="C101:C104"/>
    <mergeCell ref="C105:C106"/>
    <mergeCell ref="D89:D90"/>
    <mergeCell ref="H2:H8"/>
    <mergeCell ref="H89:H90"/>
    <mergeCell ref="A23:B26"/>
    <mergeCell ref="A27:B36"/>
    <mergeCell ref="M39:O48"/>
    <mergeCell ref="K14:O16"/>
    <mergeCell ref="E41:H43"/>
  </mergeCells>
  <conditionalFormatting sqref="C17:D17">
    <cfRule type="expression" dxfId="0" priority="7">
      <formula>OR($C$17=CS!$E$3,$C$17=CS!$E$4)</formula>
    </cfRule>
  </conditionalFormatting>
  <conditionalFormatting sqref="G17:H17">
    <cfRule type="expression" dxfId="0" priority="6">
      <formula>OR(AND($G$17&lt;&gt;"是",SUM(COUNTIF($A$39:$A$48,"309*"),COUNTIF($A$39:$A$48,"310*"))&gt;0),AND($G$17="是",SUM(COUNTIF($A$39:$A$48,"309*"),COUNTIF($A$39:$A$48,"310*"))=0))</formula>
    </cfRule>
  </conditionalFormatting>
  <conditionalFormatting sqref="K18:O18">
    <cfRule type="expression" dxfId="1" priority="19">
      <formula>$AB$18=TRUE</formula>
    </cfRule>
  </conditionalFormatting>
  <conditionalFormatting sqref="C22:D22">
    <cfRule type="expression" dxfId="0" priority="5">
      <formula>$C$22&lt;$G$22</formula>
    </cfRule>
  </conditionalFormatting>
  <conditionalFormatting sqref="D38">
    <cfRule type="expression" dxfId="0" priority="172">
      <formula>AND($G$28&gt;0,SUM($D$39:$D$48)&gt;0,$G$28&lt;&gt;SUM($D$39:$D$48))</formula>
    </cfRule>
  </conditionalFormatting>
  <conditionalFormatting sqref="A39:A48">
    <cfRule type="expression" dxfId="0" priority="11">
      <formula>OR(AND(COUNTIF($C$18,"发改立项")&lt;1,LEFT(A39,3)="309"),AND(COUNTIF($C$18,"发改立项")&gt;0,LEFT(A39,3)="310"))</formula>
    </cfRule>
    <cfRule type="expression" dxfId="0" priority="12">
      <formula>COUNTIF(CS!$K$2:$K$100,A39)=1</formula>
    </cfRule>
  </conditionalFormatting>
  <conditionalFormatting sqref="D39:D48">
    <cfRule type="expression" dxfId="2" priority="9">
      <formula>AND(A39=CS!$L$39,D39&gt;SUM(SUM($G$29,$G$34)*0.02,$G$35:$G$36))</formula>
    </cfRule>
  </conditionalFormatting>
  <conditionalFormatting sqref="B39:C48">
    <cfRule type="expression" dxfId="0" priority="2">
      <formula>COUNTIF(CS!$B$12:$B$14,I39)&gt;0</formula>
    </cfRule>
  </conditionalFormatting>
  <conditionalFormatting sqref="I39:L48">
    <cfRule type="expression" dxfId="3" priority="1">
      <formula>COUNTIF(CS!$B$12:$B$14,I39)&gt;0</formula>
    </cfRule>
  </conditionalFormatting>
  <dataValidations count="15">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errorStyle="warning">
      <formula1>2000</formula1>
      <formula2>3000</formula2>
    </dataValidation>
    <dataValidation type="whole" operator="between" allowBlank="1" showInputMessage="1" showErrorMessage="1" sqref="F19 H19">
      <formula1>2000</formula1>
      <formula2>3000</formula2>
    </dataValidation>
    <dataValidation type="list" allowBlank="1" showInputMessage="1" showErrorMessage="1" sqref="A39:A48">
      <formula1>CS!$L$2:$L$100</formula1>
    </dataValidation>
    <dataValidation type="list" allowBlank="1" showInputMessage="1" showErrorMessage="1" sqref="A51:A59">
      <formula1>CS!$I$2:$I$4</formula1>
    </dataValidation>
    <dataValidation type="list" allowBlank="1" showInputMessage="1" showErrorMessage="1" sqref="B39:C48">
      <formula1>CS!$BP$2:$BP$1835</formula1>
    </dataValidation>
    <dataValidation type="list" allowBlank="1" showInputMessage="1" showErrorMessage="1" sqref="B51:C59">
      <formula1>CS!$J$2:$J$3</formula1>
    </dataValidation>
  </dataValidations>
  <hyperlinks>
    <hyperlink ref="I12:P12" location="项目申报汇总信息表!A1" display="转到项目申报汇总信息表"/>
    <hyperlink ref="I37" r:id="rId15" display="点击查看《政府收支分类科目》"/>
    <hyperlink ref="I37:P37" r:id="rId15" display="点击查看《政府收支分类科目》"/>
  </hyperlinks>
  <printOptions horizontalCentered="1"/>
  <pageMargins left="0.708661417322835" right="0.708661417322835" top="0.748031496062992" bottom="0.748031496062992" header="0.31496062992126" footer="0.31496062992126"/>
  <pageSetup paperSize="9" firstPageNumber="0" orientation="portrait" useFirstPageNumber="1"/>
  <headerFooter differentFirst="1">
    <oddFooter>&amp;C第 &amp;P 页，共 &amp;N-1 页</oddFooter>
  </headerFooter>
  <rowBreaks count="4" manualBreakCount="4">
    <brk id="9" max="16383" man="1"/>
    <brk id="36" max="16383" man="1"/>
    <brk id="65"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name="Group Box 1"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3074" name="Check Box 2" r:id="rId5">
              <controlPr defaultSize="0">
                <anchor moveWithCells="1">
                  <from>
                    <xdr:col>8</xdr:col>
                    <xdr:colOff>412115</xdr:colOff>
                    <xdr:row>13</xdr:row>
                    <xdr:rowOff>59055</xdr:rowOff>
                  </from>
                  <to>
                    <xdr:col>9</xdr:col>
                    <xdr:colOff>514350</xdr:colOff>
                    <xdr:row>14</xdr:row>
                    <xdr:rowOff>27940</xdr:rowOff>
                  </to>
                </anchor>
              </controlPr>
            </control>
          </mc:Choice>
        </mc:AlternateContent>
        <mc:AlternateContent xmlns:mc="http://schemas.openxmlformats.org/markup-compatibility/2006">
          <mc:Choice Requires="x14">
            <control shapeId="3075" name="Check Box 3" r:id="rId6">
              <controlPr defaultSize="0">
                <anchor moveWithCells="1">
                  <from>
                    <xdr:col>8</xdr:col>
                    <xdr:colOff>414020</xdr:colOff>
                    <xdr:row>13</xdr:row>
                    <xdr:rowOff>260985</xdr:rowOff>
                  </from>
                  <to>
                    <xdr:col>9</xdr:col>
                    <xdr:colOff>533400</xdr:colOff>
                    <xdr:row>14</xdr:row>
                    <xdr:rowOff>229235</xdr:rowOff>
                  </to>
                </anchor>
              </controlPr>
            </control>
          </mc:Choice>
        </mc:AlternateContent>
        <mc:AlternateContent xmlns:mc="http://schemas.openxmlformats.org/markup-compatibility/2006">
          <mc:Choice Requires="x14">
            <control shapeId="3076" name="Check Box 4" r:id="rId7">
              <controlPr defaultSize="0">
                <anchor moveWithCells="1">
                  <from>
                    <xdr:col>8</xdr:col>
                    <xdr:colOff>411480</xdr:colOff>
                    <xdr:row>14</xdr:row>
                    <xdr:rowOff>176530</xdr:rowOff>
                  </from>
                  <to>
                    <xdr:col>10</xdr:col>
                    <xdr:colOff>654685</xdr:colOff>
                    <xdr:row>15</xdr:row>
                    <xdr:rowOff>145415</xdr:rowOff>
                  </to>
                </anchor>
              </controlPr>
            </control>
          </mc:Choice>
        </mc:AlternateContent>
        <mc:AlternateContent xmlns:mc="http://schemas.openxmlformats.org/markup-compatibility/2006">
          <mc:Choice Requires="x14">
            <control shapeId="3077" name="Check Box 5" r:id="rId8">
              <controlPr defaultSize="0">
                <anchor moveWithCells="1">
                  <from>
                    <xdr:col>8</xdr:col>
                    <xdr:colOff>411480</xdr:colOff>
                    <xdr:row>15</xdr:row>
                    <xdr:rowOff>92710</xdr:rowOff>
                  </from>
                  <to>
                    <xdr:col>10</xdr:col>
                    <xdr:colOff>616585</xdr:colOff>
                    <xdr:row>16</xdr:row>
                    <xdr:rowOff>61595</xdr:rowOff>
                  </to>
                </anchor>
              </controlPr>
            </control>
          </mc:Choice>
        </mc:AlternateContent>
        <mc:AlternateContent xmlns:mc="http://schemas.openxmlformats.org/markup-compatibility/2006">
          <mc:Choice Requires="x14">
            <control shapeId="3078" name="Check Box 6" r:id="rId9">
              <controlPr defaultSize="0">
                <anchor moveWithCells="1">
                  <from>
                    <xdr:col>8</xdr:col>
                    <xdr:colOff>411480</xdr:colOff>
                    <xdr:row>16</xdr:row>
                    <xdr:rowOff>8890</xdr:rowOff>
                  </from>
                  <to>
                    <xdr:col>10</xdr:col>
                    <xdr:colOff>19050</xdr:colOff>
                    <xdr:row>16</xdr:row>
                    <xdr:rowOff>262890</xdr:rowOff>
                  </to>
                </anchor>
              </controlPr>
            </control>
          </mc:Choice>
        </mc:AlternateContent>
        <mc:AlternateContent xmlns:mc="http://schemas.openxmlformats.org/markup-compatibility/2006">
          <mc:Choice Requires="x14">
            <control shapeId="3079" name="Check Box 7" r:id="rId10">
              <controlPr defaultSize="0">
                <anchor moveWithCells="1">
                  <from>
                    <xdr:col>8</xdr:col>
                    <xdr:colOff>416560</xdr:colOff>
                    <xdr:row>16</xdr:row>
                    <xdr:rowOff>210185</xdr:rowOff>
                  </from>
                  <to>
                    <xdr:col>10</xdr:col>
                    <xdr:colOff>0</xdr:colOff>
                    <xdr:row>17</xdr:row>
                    <xdr:rowOff>179070</xdr:rowOff>
                  </to>
                </anchor>
              </controlPr>
            </control>
          </mc:Choice>
        </mc:AlternateContent>
        <mc:AlternateContent xmlns:mc="http://schemas.openxmlformats.org/markup-compatibility/2006">
          <mc:Choice Requires="x14">
            <control shapeId="3080" name="Check Box 8" r:id="rId11">
              <controlPr defaultSize="0">
                <anchor moveWithCells="1">
                  <from>
                    <xdr:col>8</xdr:col>
                    <xdr:colOff>416560</xdr:colOff>
                    <xdr:row>17</xdr:row>
                    <xdr:rowOff>126365</xdr:rowOff>
                  </from>
                  <to>
                    <xdr:col>9</xdr:col>
                    <xdr:colOff>666750</xdr:colOff>
                    <xdr:row>18</xdr:row>
                    <xdr:rowOff>95250</xdr:rowOff>
                  </to>
                </anchor>
              </controlPr>
            </control>
          </mc:Choice>
        </mc:AlternateContent>
        <mc:AlternateContent xmlns:mc="http://schemas.openxmlformats.org/markup-compatibility/2006">
          <mc:Choice Requires="x14">
            <control shapeId="3092" name="Group Box 20" r:id="rId12">
              <controlPr print="0" defaultSize="0">
                <anchor moveWithCells="1">
                  <from>
                    <xdr:col>11</xdr:col>
                    <xdr:colOff>428625</xdr:colOff>
                    <xdr:row>37</xdr:row>
                    <xdr:rowOff>180975</xdr:rowOff>
                  </from>
                  <to>
                    <xdr:col>15</xdr:col>
                    <xdr:colOff>209550</xdr:colOff>
                    <xdr:row>47</xdr:row>
                    <xdr:rowOff>76200</xdr:rowOff>
                  </to>
                </anchor>
              </controlPr>
            </control>
          </mc:Choice>
        </mc:AlternateContent>
        <mc:AlternateContent xmlns:mc="http://schemas.openxmlformats.org/markup-compatibility/2006">
          <mc:Choice Requires="x14">
            <control shapeId="3093" name="Group Box 21" r:id="rId13">
              <controlPr print="0" defaultSize="0">
                <anchor moveWithCells="1">
                  <from>
                    <xdr:col>8</xdr:col>
                    <xdr:colOff>209550</xdr:colOff>
                    <xdr:row>37</xdr:row>
                    <xdr:rowOff>171450</xdr:rowOff>
                  </from>
                  <to>
                    <xdr:col>11</xdr:col>
                    <xdr:colOff>238125</xdr:colOff>
                    <xdr:row>47</xdr:row>
                    <xdr:rowOff>66675</xdr:rowOff>
                  </to>
                </anchor>
              </controlPr>
            </control>
          </mc:Choice>
        </mc:AlternateContent>
        <mc:AlternateContent xmlns:mc="http://schemas.openxmlformats.org/markup-compatibility/2006">
          <mc:Choice Requires="x14">
            <control shapeId="3094" name="Group Box 22" r:id="rId14">
              <controlPr print="0" defaultSize="0">
                <anchor moveWithCells="1">
                  <from>
                    <xdr:col>8</xdr:col>
                    <xdr:colOff>209550</xdr:colOff>
                    <xdr:row>37</xdr:row>
                    <xdr:rowOff>171450</xdr:rowOff>
                  </from>
                  <to>
                    <xdr:col>11</xdr:col>
                    <xdr:colOff>238125</xdr:colOff>
                    <xdr:row>47</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AC107"/>
  <sheetViews>
    <sheetView showGridLines="0" topLeftCell="A10"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业务往来</v>
      </c>
      <c r="E4" s="8"/>
      <c r="F4" s="8"/>
      <c r="G4" s="8"/>
      <c r="H4" s="6"/>
      <c r="I4" s="70"/>
    </row>
    <row r="5" customFormat="1" ht="64.5" customHeight="1" spans="1:9">
      <c r="A5" s="7" t="s">
        <v>5426</v>
      </c>
      <c r="B5" s="7"/>
      <c r="C5" s="7"/>
      <c r="D5" s="9" t="str">
        <f>IF(村级组织运转!D5="","",村级组织运转!D5)</f>
        <v>183001-广水市余店镇人民政府</v>
      </c>
      <c r="E5" s="9"/>
      <c r="F5" s="9"/>
      <c r="G5" s="9"/>
      <c r="H5" s="6"/>
      <c r="I5" s="70"/>
    </row>
    <row r="6" customFormat="1" ht="64.5" customHeight="1" spans="1:9">
      <c r="A6" s="7" t="s">
        <v>5427</v>
      </c>
      <c r="B6" s="7" t="s">
        <v>20</v>
      </c>
      <c r="C6" s="7"/>
      <c r="D6" s="8" t="s">
        <v>20</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8">
      <c r="A11" s="17" t="s">
        <v>5432</v>
      </c>
      <c r="B11" s="17"/>
      <c r="C11" s="18"/>
      <c r="D11" s="19"/>
      <c r="E11" s="19"/>
      <c r="G11" s="20" t="s">
        <v>5433</v>
      </c>
      <c r="H11" s="20"/>
    </row>
    <row r="12" s="2" customFormat="1" ht="22.5" customHeight="1" spans="1:29">
      <c r="A12" s="21" t="s">
        <v>5434</v>
      </c>
      <c r="B12" s="22"/>
      <c r="C12" s="21" t="str">
        <f ca="1">MID(CELL("filename",A1),FIND("]",CELL("filename",A1))+1,99)</f>
        <v>业务往来</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22.5" customHeight="1" spans="1:29">
      <c r="A13" s="21" t="s">
        <v>5438</v>
      </c>
      <c r="B13" s="22"/>
      <c r="C13" s="21" t="s">
        <v>5439</v>
      </c>
      <c r="D13" s="22"/>
      <c r="E13" s="21" t="s">
        <v>5440</v>
      </c>
      <c r="F13" s="22"/>
      <c r="G13" s="25" t="s">
        <v>5439</v>
      </c>
      <c r="H13" s="26"/>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67</v>
      </c>
      <c r="D17" s="22"/>
      <c r="E17" s="27" t="s">
        <v>7</v>
      </c>
      <c r="F17" s="27"/>
      <c r="G17" s="27"/>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f>IF(村级组织运转!C19="","",村级组织运转!C19)</f>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c r="D20" s="29"/>
      <c r="E20" s="29"/>
      <c r="F20" s="29"/>
      <c r="G20" s="29"/>
      <c r="H20" s="29"/>
    </row>
    <row r="21" s="2" customFormat="1" ht="90" customHeight="1" spans="1:8">
      <c r="A21" s="21" t="s">
        <v>5457</v>
      </c>
      <c r="B21" s="22"/>
      <c r="C21" s="29" t="s">
        <v>5557</v>
      </c>
      <c r="D21" s="29"/>
      <c r="E21" s="29"/>
      <c r="F21" s="29"/>
      <c r="G21" s="29"/>
      <c r="H21" s="29"/>
    </row>
    <row r="22" s="2" customFormat="1" ht="22.5" customHeight="1" spans="1:8">
      <c r="A22" s="21" t="s">
        <v>5459</v>
      </c>
      <c r="B22" s="22"/>
      <c r="C22" s="30">
        <v>4962100</v>
      </c>
      <c r="D22" s="30"/>
      <c r="E22" s="21" t="s">
        <v>5460</v>
      </c>
      <c r="F22" s="22"/>
      <c r="G22" s="31">
        <f>G28</f>
        <v>1020000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c r="H24" s="27"/>
    </row>
    <row r="25" s="2" customFormat="1" ht="22.5" customHeight="1" spans="1:8">
      <c r="A25" s="35"/>
      <c r="B25" s="36"/>
      <c r="C25" s="21" t="str">
        <f>IF(C19="","",C19-1&amp;"年")</f>
        <v>2024年</v>
      </c>
      <c r="D25" s="22"/>
      <c r="E25" s="37">
        <v>1020000</v>
      </c>
      <c r="F25" s="37">
        <v>1020000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1020000</v>
      </c>
      <c r="H28" s="30"/>
    </row>
    <row r="29" s="2" customFormat="1" ht="22.5" customHeight="1" spans="1:8">
      <c r="A29" s="35"/>
      <c r="B29" s="36"/>
      <c r="C29" s="42" t="s">
        <v>5471</v>
      </c>
      <c r="D29" s="43"/>
      <c r="E29" s="43"/>
      <c r="F29" s="43"/>
      <c r="G29" s="30">
        <f>SUM(G30,G33)</f>
        <v>1020000</v>
      </c>
      <c r="H29" s="30"/>
    </row>
    <row r="30" s="2" customFormat="1" ht="22.5" customHeight="1" spans="1:8">
      <c r="A30" s="35"/>
      <c r="B30" s="36"/>
      <c r="C30" s="44" t="s">
        <v>5472</v>
      </c>
      <c r="D30" s="45"/>
      <c r="E30" s="45"/>
      <c r="F30" s="45"/>
      <c r="G30" s="30">
        <f>SUM(G31:G32)</f>
        <v>1020000</v>
      </c>
      <c r="H30" s="30"/>
    </row>
    <row r="31" s="2" customFormat="1" ht="22.5" customHeight="1" spans="1:8">
      <c r="A31" s="35"/>
      <c r="B31" s="36"/>
      <c r="C31" s="44" t="s">
        <v>5473</v>
      </c>
      <c r="D31" s="45"/>
      <c r="E31" s="45"/>
      <c r="F31" s="45"/>
      <c r="G31" s="30">
        <v>1020000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62" customHeight="1" spans="1:16">
      <c r="A39" s="50" t="s">
        <v>215</v>
      </c>
      <c r="B39" s="51" t="s">
        <v>174</v>
      </c>
      <c r="C39" s="52"/>
      <c r="D39" s="53">
        <v>50000</v>
      </c>
      <c r="E39" s="64" t="s">
        <v>5601</v>
      </c>
      <c r="F39" s="64"/>
      <c r="G39" s="64"/>
      <c r="H39" s="64"/>
      <c r="I39" s="77" t="str">
        <f>IF(B39="","",IFERROR(IF(COUNTIF(CS!$BR$2:$BR$1835,B39)&gt;0,IF(ISNUMBER(MID(B39,7,1)*1)=TRUE,CS!$B$13,CS!$B$14),VLOOKUP(B39,CS!BP:BQ,2,0)),CS!$B$12))</f>
        <v>一般行政管理事务</v>
      </c>
      <c r="J39" s="78"/>
      <c r="K39" s="78"/>
      <c r="L39" s="78"/>
      <c r="M39" s="79" t="s">
        <v>5484</v>
      </c>
      <c r="N39" s="79"/>
      <c r="O39" s="79"/>
      <c r="P39" s="73"/>
    </row>
    <row r="40" s="2" customFormat="1" ht="67" customHeight="1" spans="1:16">
      <c r="A40" s="50" t="s">
        <v>215</v>
      </c>
      <c r="B40" s="51" t="s">
        <v>174</v>
      </c>
      <c r="C40" s="52"/>
      <c r="D40" s="53">
        <v>300000</v>
      </c>
      <c r="E40" s="64" t="s">
        <v>5602</v>
      </c>
      <c r="F40" s="64"/>
      <c r="G40" s="64"/>
      <c r="H40" s="64"/>
      <c r="I40" s="77" t="str">
        <f>IF(B40="","",IFERROR(IF(COUNTIF(CS!$BR$2:$BR$1835,B40)&gt;0,IF(ISNUMBER(MID(B40,7,1)*1)=TRUE,CS!$B$13,CS!$B$14),VLOOKUP(B40,CS!BP:BQ,2,0)),CS!$B$12))</f>
        <v>一般行政管理事务</v>
      </c>
      <c r="J40" s="78"/>
      <c r="K40" s="78"/>
      <c r="L40" s="78"/>
      <c r="M40" s="79"/>
      <c r="N40" s="79"/>
      <c r="O40" s="79"/>
      <c r="P40" s="73"/>
    </row>
    <row r="41" s="2" customFormat="1" ht="43" customHeight="1" spans="1:16">
      <c r="A41" s="50" t="s">
        <v>215</v>
      </c>
      <c r="B41" s="51" t="s">
        <v>174</v>
      </c>
      <c r="C41" s="52"/>
      <c r="D41" s="53">
        <v>30000</v>
      </c>
      <c r="E41" s="64" t="s">
        <v>5603</v>
      </c>
      <c r="F41" s="64"/>
      <c r="G41" s="64"/>
      <c r="H41" s="64"/>
      <c r="I41" s="77" t="str">
        <f>IF(B41="","",IFERROR(IF(COUNTIF(CS!$BR$2:$BR$1835,B41)&gt;0,IF(ISNUMBER(MID(B41,7,1)*1)=TRUE,CS!$B$13,CS!$B$14),VLOOKUP(B41,CS!BP:BQ,2,0)),CS!$B$12))</f>
        <v>一般行政管理事务</v>
      </c>
      <c r="J41" s="78"/>
      <c r="K41" s="78"/>
      <c r="L41" s="78"/>
      <c r="M41" s="79"/>
      <c r="N41" s="79"/>
      <c r="O41" s="79"/>
      <c r="P41" s="73"/>
    </row>
    <row r="42" s="2" customFormat="1" ht="44" customHeight="1" spans="1:16">
      <c r="A42" s="50" t="s">
        <v>215</v>
      </c>
      <c r="B42" s="51" t="s">
        <v>174</v>
      </c>
      <c r="C42" s="52"/>
      <c r="D42" s="53">
        <v>30000</v>
      </c>
      <c r="E42" s="64" t="s">
        <v>5604</v>
      </c>
      <c r="F42" s="64"/>
      <c r="G42" s="64"/>
      <c r="H42" s="64"/>
      <c r="I42" s="77" t="str">
        <f>IF(B42="","",IFERROR(IF(COUNTIF(CS!$BR$2:$BR$1835,B42)&gt;0,IF(ISNUMBER(MID(B42,7,1)*1)=TRUE,CS!$B$13,CS!$B$14),VLOOKUP(B42,CS!BP:BQ,2,0)),CS!$B$12))</f>
        <v>一般行政管理事务</v>
      </c>
      <c r="J42" s="78"/>
      <c r="K42" s="78"/>
      <c r="L42" s="78"/>
      <c r="M42" s="79"/>
      <c r="N42" s="79"/>
      <c r="O42" s="79"/>
      <c r="P42" s="73"/>
    </row>
    <row r="43" s="2" customFormat="1" ht="76" customHeight="1" spans="1:16">
      <c r="A43" s="50" t="s">
        <v>215</v>
      </c>
      <c r="B43" s="51" t="s">
        <v>174</v>
      </c>
      <c r="C43" s="52"/>
      <c r="D43" s="53">
        <v>150000</v>
      </c>
      <c r="E43" s="64" t="s">
        <v>5605</v>
      </c>
      <c r="F43" s="64"/>
      <c r="G43" s="64"/>
      <c r="H43" s="64"/>
      <c r="I43" s="77" t="str">
        <f>IF(B43="","",IFERROR(IF(COUNTIF(CS!$BR$2:$BR$1835,B43)&gt;0,IF(ISNUMBER(MID(B43,7,1)*1)=TRUE,CS!$B$13,CS!$B$14),VLOOKUP(B43,CS!BP:BQ,2,0)),CS!$B$12))</f>
        <v>一般行政管理事务</v>
      </c>
      <c r="J43" s="78"/>
      <c r="K43" s="78"/>
      <c r="L43" s="78"/>
      <c r="M43" s="79"/>
      <c r="N43" s="79"/>
      <c r="O43" s="79"/>
      <c r="P43" s="73"/>
    </row>
    <row r="44" s="2" customFormat="1" ht="75" customHeight="1" spans="1:16">
      <c r="A44" s="50" t="s">
        <v>215</v>
      </c>
      <c r="B44" s="51" t="s">
        <v>174</v>
      </c>
      <c r="C44" s="52"/>
      <c r="D44" s="53">
        <v>120000</v>
      </c>
      <c r="E44" s="64" t="s">
        <v>5606</v>
      </c>
      <c r="F44" s="64"/>
      <c r="G44" s="64"/>
      <c r="H44" s="64"/>
      <c r="I44" s="77" t="str">
        <f>IF(B44="","",IFERROR(IF(COUNTIF(CS!$BR$2:$BR$1835,B44)&gt;0,IF(ISNUMBER(MID(B44,7,1)*1)=TRUE,CS!$B$13,CS!$B$14),VLOOKUP(B44,CS!BP:BQ,2,0)),CS!$B$12))</f>
        <v>一般行政管理事务</v>
      </c>
      <c r="J44" s="78"/>
      <c r="K44" s="78"/>
      <c r="L44" s="78"/>
      <c r="M44" s="79"/>
      <c r="N44" s="79"/>
      <c r="O44" s="79"/>
      <c r="P44" s="73"/>
    </row>
    <row r="45" s="2" customFormat="1" ht="30" customHeight="1" spans="1:16">
      <c r="A45" s="50" t="s">
        <v>215</v>
      </c>
      <c r="B45" s="51" t="s">
        <v>174</v>
      </c>
      <c r="C45" s="52"/>
      <c r="D45" s="53">
        <v>100000</v>
      </c>
      <c r="E45" s="64" t="s">
        <v>5607</v>
      </c>
      <c r="F45" s="64"/>
      <c r="G45" s="64"/>
      <c r="H45" s="64"/>
      <c r="I45" s="77" t="str">
        <f>IF(B45="","",IFERROR(IF(COUNTIF(CS!$BR$2:$BR$1835,B45)&gt;0,IF(ISNUMBER(MID(B45,7,1)*1)=TRUE,CS!$B$13,CS!$B$14),VLOOKUP(B45,CS!BP:BQ,2,0)),CS!$B$12))</f>
        <v>一般行政管理事务</v>
      </c>
      <c r="J45" s="78"/>
      <c r="K45" s="78"/>
      <c r="L45" s="78"/>
      <c r="M45" s="79"/>
      <c r="N45" s="79"/>
      <c r="O45" s="79"/>
      <c r="P45" s="73"/>
    </row>
    <row r="46" s="2" customFormat="1" ht="98" customHeight="1" spans="1:16">
      <c r="A46" s="50" t="s">
        <v>215</v>
      </c>
      <c r="B46" s="51" t="s">
        <v>174</v>
      </c>
      <c r="C46" s="52"/>
      <c r="D46" s="53">
        <v>240000</v>
      </c>
      <c r="E46" s="64" t="s">
        <v>5608</v>
      </c>
      <c r="F46" s="64"/>
      <c r="G46" s="64"/>
      <c r="H46" s="64"/>
      <c r="I46" s="77" t="str">
        <f>IF(B46="","",IFERROR(IF(COUNTIF(CS!$BR$2:$BR$1835,B46)&gt;0,IF(ISNUMBER(MID(B46,7,1)*1)=TRUE,CS!$B$13,CS!$B$14),VLOOKUP(B46,CS!BP:BQ,2,0)),CS!$B$12))</f>
        <v>一般行政管理事务</v>
      </c>
      <c r="J46" s="78"/>
      <c r="K46" s="78"/>
      <c r="L46" s="78"/>
      <c r="M46" s="79"/>
      <c r="N46" s="79"/>
      <c r="O46" s="79"/>
      <c r="P46" s="73"/>
    </row>
    <row r="47" s="2" customFormat="1" ht="36" customHeight="1" spans="1:16">
      <c r="A47" s="50"/>
      <c r="B47" s="51"/>
      <c r="C47" s="52"/>
      <c r="D47" s="53"/>
      <c r="E47" s="64"/>
      <c r="F47" s="64"/>
      <c r="G47" s="64"/>
      <c r="H47" s="64"/>
      <c r="I47" s="77" t="str">
        <f>IF(B47="","",IFERROR(IF(COUNTIF(CS!$BR$2:$BR$1835,B47)&gt;0,IF(ISNUMBER(MID(B47,7,1)*1)=TRUE,CS!$B$13,CS!$B$14),VLOOKUP(B47,CS!BP:BQ,2,0)),CS!$B$12))</f>
        <v/>
      </c>
      <c r="J47" s="78"/>
      <c r="K47" s="78"/>
      <c r="L47" s="78"/>
      <c r="M47" s="79"/>
      <c r="N47" s="79"/>
      <c r="O47" s="79"/>
      <c r="P47" s="73"/>
    </row>
    <row r="48" s="2" customFormat="1" ht="22.5" customHeight="1" spans="1:16">
      <c r="A48" s="48" t="s">
        <v>5487</v>
      </c>
      <c r="B48" s="48"/>
      <c r="C48" s="48"/>
      <c r="D48" s="48"/>
      <c r="E48" s="48"/>
      <c r="F48" s="48"/>
      <c r="G48" s="48"/>
      <c r="H48" s="48"/>
      <c r="I48" s="80"/>
      <c r="J48" s="73"/>
      <c r="K48" s="73"/>
      <c r="L48" s="73"/>
      <c r="M48" s="73"/>
      <c r="N48" s="73"/>
      <c r="O48" s="73"/>
      <c r="P48" s="73"/>
    </row>
    <row r="49" s="2" customFormat="1" ht="22.5" customHeight="1" spans="1:8">
      <c r="A49" s="29" t="s">
        <v>8</v>
      </c>
      <c r="B49" s="65" t="s">
        <v>9</v>
      </c>
      <c r="C49" s="66"/>
      <c r="D49" s="29" t="s">
        <v>5488</v>
      </c>
      <c r="E49" s="29" t="s">
        <v>5489</v>
      </c>
      <c r="F49" s="29" t="s">
        <v>5490</v>
      </c>
      <c r="G49" s="21" t="s">
        <v>5491</v>
      </c>
      <c r="H49" s="22"/>
    </row>
    <row r="50" s="2" customFormat="1" ht="22.5" customHeight="1" spans="1:8">
      <c r="A50" s="67"/>
      <c r="B50" s="67"/>
      <c r="C50" s="67"/>
      <c r="D50" s="29"/>
      <c r="E50" s="29"/>
      <c r="F50" s="68"/>
      <c r="G50" s="31" t="str">
        <f>IF(OR(E50&gt;0,F50&gt;0),E50*F50,"")</f>
        <v/>
      </c>
      <c r="H50" s="32"/>
    </row>
    <row r="51" s="2" customFormat="1" ht="22.5" customHeight="1" spans="1:8">
      <c r="A51" s="67"/>
      <c r="B51" s="67"/>
      <c r="C51" s="67"/>
      <c r="D51" s="29"/>
      <c r="E51" s="29"/>
      <c r="F51" s="68"/>
      <c r="G51" s="31" t="str">
        <f t="shared" ref="G51:G58" si="0">IF(OR(E51="",F51=""),"",E51*F51)</f>
        <v/>
      </c>
      <c r="H51" s="32"/>
    </row>
    <row r="52" s="2" customFormat="1" ht="22.5" customHeight="1" spans="1:8">
      <c r="A52" s="67"/>
      <c r="B52" s="67"/>
      <c r="C52" s="67"/>
      <c r="D52" s="29"/>
      <c r="E52" s="29"/>
      <c r="F52" s="68"/>
      <c r="G52" s="31" t="str">
        <f t="shared" si="0"/>
        <v/>
      </c>
      <c r="H52" s="32"/>
    </row>
    <row r="53" s="2" customFormat="1" ht="22.5" customHeight="1" spans="1:8">
      <c r="A53" s="67"/>
      <c r="B53" s="67"/>
      <c r="C53" s="67"/>
      <c r="D53" s="29"/>
      <c r="E53" s="29"/>
      <c r="F53" s="68"/>
      <c r="G53" s="31" t="str">
        <f t="shared" si="0"/>
        <v/>
      </c>
      <c r="H53" s="32"/>
    </row>
    <row r="54" s="2" customFormat="1" ht="22.5" customHeight="1" spans="1:8">
      <c r="A54" s="67"/>
      <c r="B54" s="67"/>
      <c r="C54" s="67"/>
      <c r="D54" s="29"/>
      <c r="E54" s="29"/>
      <c r="F54" s="68"/>
      <c r="G54" s="31" t="str">
        <f t="shared" si="0"/>
        <v/>
      </c>
      <c r="H54" s="32"/>
    </row>
    <row r="55" s="2" customFormat="1" ht="22.5" customHeight="1" spans="1:8">
      <c r="A55" s="67"/>
      <c r="B55" s="67"/>
      <c r="C55" s="67"/>
      <c r="D55" s="29"/>
      <c r="E55" s="29"/>
      <c r="F55" s="68"/>
      <c r="G55" s="31" t="str">
        <f t="shared" si="0"/>
        <v/>
      </c>
      <c r="H55" s="32"/>
    </row>
    <row r="56" s="2" customFormat="1" ht="22.5" customHeight="1" spans="1:8">
      <c r="A56" s="67"/>
      <c r="B56" s="67"/>
      <c r="C56" s="67"/>
      <c r="D56" s="29"/>
      <c r="E56" s="29"/>
      <c r="F56" s="68"/>
      <c r="G56" s="31" t="str">
        <f t="shared" si="0"/>
        <v/>
      </c>
      <c r="H56" s="32"/>
    </row>
    <row r="57" s="2" customFormat="1" ht="22.5" customHeight="1" spans="1:8">
      <c r="A57" s="67"/>
      <c r="B57" s="67"/>
      <c r="C57" s="67"/>
      <c r="D57" s="29"/>
      <c r="E57" s="29"/>
      <c r="F57" s="68"/>
      <c r="G57" s="31" t="str">
        <f t="shared" si="0"/>
        <v/>
      </c>
      <c r="H57" s="32"/>
    </row>
    <row r="58" s="2" customFormat="1" ht="22.5" customHeight="1" spans="1:8">
      <c r="A58" s="67"/>
      <c r="B58" s="67"/>
      <c r="C58" s="67"/>
      <c r="D58" s="29"/>
      <c r="E58" s="29"/>
      <c r="F58" s="68"/>
      <c r="G58" s="31" t="str">
        <f t="shared" si="0"/>
        <v/>
      </c>
      <c r="H58" s="32"/>
    </row>
    <row r="59" s="2" customFormat="1" ht="22.5" customHeight="1" spans="1:8">
      <c r="A59" s="48" t="s">
        <v>5492</v>
      </c>
      <c r="B59" s="48"/>
      <c r="C59" s="48"/>
      <c r="D59" s="48"/>
      <c r="E59" s="48"/>
      <c r="F59" s="48"/>
      <c r="G59" s="48"/>
      <c r="H59" s="48"/>
    </row>
    <row r="60" s="2" customFormat="1" ht="22.5" customHeight="1" spans="1:8">
      <c r="A60" s="67" t="s">
        <v>5493</v>
      </c>
      <c r="B60" s="67"/>
      <c r="C60" s="67"/>
      <c r="D60" s="67" t="s">
        <v>5494</v>
      </c>
      <c r="E60" s="67"/>
      <c r="F60" s="67"/>
      <c r="G60" s="67"/>
      <c r="H60" s="67"/>
    </row>
    <row r="61" s="2" customFormat="1" ht="22.5" customHeight="1" spans="1:8">
      <c r="A61" s="69" t="s">
        <v>5495</v>
      </c>
      <c r="B61" s="69"/>
      <c r="C61" s="69"/>
      <c r="D61" s="67"/>
      <c r="E61" s="67"/>
      <c r="F61" s="67"/>
      <c r="G61" s="67"/>
      <c r="H61" s="67"/>
    </row>
    <row r="62" s="2" customFormat="1" ht="22.5" customHeight="1" spans="1:8">
      <c r="A62" s="69" t="s">
        <v>5496</v>
      </c>
      <c r="B62" s="69"/>
      <c r="C62" s="69"/>
      <c r="D62" s="67"/>
      <c r="E62" s="67"/>
      <c r="F62" s="67"/>
      <c r="G62" s="67"/>
      <c r="H62" s="67"/>
    </row>
    <row r="63" s="2" customFormat="1" ht="22.5" customHeight="1" spans="1:8">
      <c r="A63" s="69" t="s">
        <v>5497</v>
      </c>
      <c r="B63" s="69"/>
      <c r="C63" s="69"/>
      <c r="D63" s="60" t="s">
        <v>5557</v>
      </c>
      <c r="E63" s="60"/>
      <c r="F63" s="60"/>
      <c r="G63" s="60"/>
      <c r="H63" s="60"/>
    </row>
    <row r="64" s="2" customFormat="1" ht="22.5" customHeight="1" spans="1:8">
      <c r="A64" s="69" t="s">
        <v>5496</v>
      </c>
      <c r="B64" s="69"/>
      <c r="C64" s="69"/>
      <c r="D64" s="67"/>
      <c r="E64" s="67"/>
      <c r="F64" s="67"/>
      <c r="G64" s="67"/>
      <c r="H64" s="67"/>
    </row>
    <row r="65" s="2" customFormat="1" ht="22.5" customHeight="1" spans="1:8">
      <c r="A65" s="82" t="s">
        <v>5498</v>
      </c>
      <c r="B65" s="83"/>
      <c r="C65" s="83"/>
      <c r="D65" s="83"/>
      <c r="E65" s="83"/>
      <c r="F65" s="83"/>
      <c r="G65" s="83"/>
      <c r="H65" s="84"/>
    </row>
    <row r="66" s="2" customFormat="1" ht="35.25" customHeight="1" spans="1:8">
      <c r="A66" s="69" t="s">
        <v>5499</v>
      </c>
      <c r="B66" s="69" t="s">
        <v>5500</v>
      </c>
      <c r="C66" s="69" t="s">
        <v>5501</v>
      </c>
      <c r="D66" s="85" t="s">
        <v>5502</v>
      </c>
      <c r="E66" s="86"/>
      <c r="F66" s="69" t="s">
        <v>5503</v>
      </c>
      <c r="G66" s="85" t="s">
        <v>5504</v>
      </c>
      <c r="H66" s="86"/>
    </row>
    <row r="67" s="2" customFormat="1" ht="31.5" customHeight="1" spans="1:8">
      <c r="A67" s="69" t="s">
        <v>5495</v>
      </c>
      <c r="B67" s="69" t="s">
        <v>5505</v>
      </c>
      <c r="C67" s="69" t="s">
        <v>5506</v>
      </c>
      <c r="D67" s="85"/>
      <c r="E67" s="86"/>
      <c r="F67" s="69"/>
      <c r="G67" s="85"/>
      <c r="H67" s="86"/>
    </row>
    <row r="68" s="2" customFormat="1" ht="31.5" customHeight="1" spans="1:8">
      <c r="A68" s="69"/>
      <c r="B68" s="69"/>
      <c r="C68" s="69"/>
      <c r="D68" s="85" t="s">
        <v>5507</v>
      </c>
      <c r="E68" s="86"/>
      <c r="F68" s="69"/>
      <c r="G68" s="85"/>
      <c r="H68" s="86"/>
    </row>
    <row r="69" s="2" customFormat="1" ht="31.5" customHeight="1" spans="1:8">
      <c r="A69" s="69"/>
      <c r="B69" s="69"/>
      <c r="C69" s="69" t="s">
        <v>5508</v>
      </c>
      <c r="D69" s="85"/>
      <c r="E69" s="86"/>
      <c r="F69" s="69"/>
      <c r="G69" s="85"/>
      <c r="H69" s="86"/>
    </row>
    <row r="70" s="2" customFormat="1" ht="31.5" customHeight="1" spans="1:8">
      <c r="A70" s="69"/>
      <c r="B70" s="69"/>
      <c r="C70" s="69"/>
      <c r="D70" s="85" t="s">
        <v>5507</v>
      </c>
      <c r="E70" s="86"/>
      <c r="F70" s="69"/>
      <c r="G70" s="85"/>
      <c r="H70" s="86"/>
    </row>
    <row r="71" s="2" customFormat="1" ht="31.5" customHeight="1" spans="1:8">
      <c r="A71" s="69"/>
      <c r="B71" s="69"/>
      <c r="C71" s="69" t="s">
        <v>5509</v>
      </c>
      <c r="D71" s="85"/>
      <c r="E71" s="86"/>
      <c r="F71" s="69"/>
      <c r="G71" s="85"/>
      <c r="H71" s="86"/>
    </row>
    <row r="72" s="2" customFormat="1" ht="31.5" customHeight="1" spans="1:8">
      <c r="A72" s="69"/>
      <c r="B72" s="69"/>
      <c r="C72" s="69"/>
      <c r="D72" s="85" t="s">
        <v>5507</v>
      </c>
      <c r="E72" s="86"/>
      <c r="F72" s="69"/>
      <c r="G72" s="85"/>
      <c r="H72" s="86"/>
    </row>
    <row r="73" s="2" customFormat="1" ht="31.5" customHeight="1" spans="1:8">
      <c r="A73" s="69"/>
      <c r="B73" s="69" t="s">
        <v>5510</v>
      </c>
      <c r="C73" s="69" t="s">
        <v>5511</v>
      </c>
      <c r="D73" s="85"/>
      <c r="E73" s="86"/>
      <c r="F73" s="69"/>
      <c r="G73" s="85"/>
      <c r="H73" s="86"/>
    </row>
    <row r="74" s="2" customFormat="1" ht="31.5" customHeight="1" spans="1:8">
      <c r="A74" s="69"/>
      <c r="B74" s="69"/>
      <c r="C74" s="69"/>
      <c r="D74" s="85" t="s">
        <v>5507</v>
      </c>
      <c r="E74" s="86"/>
      <c r="F74" s="69"/>
      <c r="G74" s="85"/>
      <c r="H74" s="86"/>
    </row>
    <row r="75" s="2" customFormat="1" ht="31.5" customHeight="1" spans="1:8">
      <c r="A75" s="69"/>
      <c r="B75" s="69"/>
      <c r="C75" s="69" t="s">
        <v>5512</v>
      </c>
      <c r="D75" s="85"/>
      <c r="E75" s="86"/>
      <c r="F75" s="69"/>
      <c r="G75" s="85"/>
      <c r="H75" s="86"/>
    </row>
    <row r="76" s="2" customFormat="1" ht="31.5" customHeight="1" spans="1:8">
      <c r="A76" s="69"/>
      <c r="B76" s="69"/>
      <c r="C76" s="69"/>
      <c r="D76" s="85" t="s">
        <v>5496</v>
      </c>
      <c r="E76" s="86"/>
      <c r="F76" s="69"/>
      <c r="G76" s="85"/>
      <c r="H76" s="86"/>
    </row>
    <row r="77" s="2" customFormat="1" ht="31.5" customHeight="1" spans="1:8">
      <c r="A77" s="69"/>
      <c r="B77" s="69"/>
      <c r="C77" s="69" t="s">
        <v>5513</v>
      </c>
      <c r="D77" s="85"/>
      <c r="E77" s="86"/>
      <c r="F77" s="69"/>
      <c r="G77" s="85"/>
      <c r="H77" s="86"/>
    </row>
    <row r="78" s="2" customFormat="1" ht="31.5" customHeight="1" spans="1:8">
      <c r="A78" s="69"/>
      <c r="B78" s="69"/>
      <c r="C78" s="69"/>
      <c r="D78" s="85" t="s">
        <v>5507</v>
      </c>
      <c r="E78" s="86"/>
      <c r="F78" s="69"/>
      <c r="G78" s="85"/>
      <c r="H78" s="86"/>
    </row>
    <row r="79" s="2" customFormat="1" ht="31.5" customHeight="1" spans="1:8">
      <c r="A79" s="69"/>
      <c r="B79" s="69" t="s">
        <v>5514</v>
      </c>
      <c r="C79" s="69" t="s">
        <v>5515</v>
      </c>
      <c r="D79" s="85"/>
      <c r="E79" s="86"/>
      <c r="F79" s="69"/>
      <c r="G79" s="85"/>
      <c r="H79" s="86"/>
    </row>
    <row r="80" s="2" customFormat="1" ht="31.5" customHeight="1" spans="1:8">
      <c r="A80" s="69"/>
      <c r="B80" s="69"/>
      <c r="C80" s="69"/>
      <c r="D80" s="85" t="s">
        <v>5507</v>
      </c>
      <c r="E80" s="86"/>
      <c r="F80" s="69"/>
      <c r="G80" s="85"/>
      <c r="H80" s="86"/>
    </row>
    <row r="81" s="2" customFormat="1" ht="31.5" customHeight="1" spans="1:8">
      <c r="A81" s="69"/>
      <c r="B81" s="69"/>
      <c r="C81" s="69" t="s">
        <v>5516</v>
      </c>
      <c r="D81" s="85"/>
      <c r="E81" s="86"/>
      <c r="F81" s="69"/>
      <c r="G81" s="85"/>
      <c r="H81" s="86"/>
    </row>
    <row r="82" s="2" customFormat="1" ht="31.5" customHeight="1" spans="1:8">
      <c r="A82" s="69"/>
      <c r="B82" s="69"/>
      <c r="C82" s="69"/>
      <c r="D82" s="85" t="s">
        <v>5496</v>
      </c>
      <c r="E82" s="86"/>
      <c r="F82" s="69"/>
      <c r="G82" s="85"/>
      <c r="H82" s="86"/>
    </row>
    <row r="83" s="2" customFormat="1" ht="31.5" customHeight="1" spans="1:8">
      <c r="A83" s="69"/>
      <c r="B83" s="69"/>
      <c r="C83" s="69" t="s">
        <v>5517</v>
      </c>
      <c r="D83" s="85"/>
      <c r="E83" s="86"/>
      <c r="F83" s="69"/>
      <c r="G83" s="85"/>
      <c r="H83" s="86"/>
    </row>
    <row r="84" s="2" customFormat="1" ht="31.5" customHeight="1" spans="1:8">
      <c r="A84" s="69"/>
      <c r="B84" s="69"/>
      <c r="C84" s="69"/>
      <c r="D84" s="85" t="s">
        <v>5507</v>
      </c>
      <c r="E84" s="86"/>
      <c r="F84" s="69"/>
      <c r="G84" s="85"/>
      <c r="H84" s="86"/>
    </row>
    <row r="85" s="2" customFormat="1" ht="48.75" customHeight="1" spans="1:8">
      <c r="A85" s="69"/>
      <c r="B85" s="69" t="s">
        <v>5518</v>
      </c>
      <c r="C85" s="69" t="s">
        <v>5519</v>
      </c>
      <c r="D85" s="85"/>
      <c r="E85" s="86"/>
      <c r="F85" s="69"/>
      <c r="G85" s="85"/>
      <c r="H85" s="86"/>
    </row>
    <row r="86" s="2" customFormat="1" ht="31.5" customHeight="1" spans="1:8">
      <c r="A86" s="69" t="s">
        <v>5520</v>
      </c>
      <c r="B86" s="69" t="s">
        <v>5521</v>
      </c>
      <c r="C86" s="69"/>
      <c r="D86" s="85"/>
      <c r="E86" s="86"/>
      <c r="F86" s="69"/>
      <c r="G86" s="85"/>
      <c r="H86" s="86"/>
    </row>
    <row r="87" s="2" customFormat="1" ht="22.5" customHeight="1" spans="1:8">
      <c r="A87" s="87" t="s">
        <v>5522</v>
      </c>
      <c r="B87" s="87"/>
      <c r="C87" s="87"/>
      <c r="D87" s="87"/>
      <c r="E87" s="87"/>
      <c r="F87" s="87"/>
      <c r="G87" s="87"/>
      <c r="H87" s="87"/>
    </row>
    <row r="88" s="2" customFormat="1" ht="22.5" customHeight="1" spans="1:8">
      <c r="A88" s="69" t="s">
        <v>5499</v>
      </c>
      <c r="B88" s="69" t="s">
        <v>5500</v>
      </c>
      <c r="C88" s="69" t="s">
        <v>5501</v>
      </c>
      <c r="D88" s="69" t="s">
        <v>5502</v>
      </c>
      <c r="E88" s="69" t="s">
        <v>5503</v>
      </c>
      <c r="F88" s="69"/>
      <c r="G88" s="69"/>
      <c r="H88" s="69" t="s">
        <v>5504</v>
      </c>
    </row>
    <row r="89" s="2" customFormat="1" ht="37.5" customHeight="1" spans="1:8">
      <c r="A89" s="69"/>
      <c r="B89" s="69"/>
      <c r="C89" s="69"/>
      <c r="D89" s="69"/>
      <c r="E89" s="69" t="s">
        <v>5523</v>
      </c>
      <c r="F89" s="69" t="s">
        <v>5524</v>
      </c>
      <c r="G89" s="69" t="s">
        <v>5525</v>
      </c>
      <c r="H89" s="69"/>
    </row>
    <row r="90" s="2" customFormat="1" ht="31.5" customHeight="1" spans="1:8">
      <c r="A90" s="69" t="s">
        <v>5497</v>
      </c>
      <c r="B90" s="69" t="s">
        <v>5505</v>
      </c>
      <c r="C90" s="69" t="s">
        <v>5506</v>
      </c>
      <c r="D90" s="69" t="s">
        <v>5526</v>
      </c>
      <c r="E90" s="69"/>
      <c r="F90" s="69" t="s">
        <v>5609</v>
      </c>
      <c r="G90" s="69" t="s">
        <v>5610</v>
      </c>
      <c r="H90" s="69" t="s">
        <v>5529</v>
      </c>
    </row>
    <row r="91" s="2" customFormat="1" ht="31.5" customHeight="1" spans="1:8">
      <c r="A91" s="69"/>
      <c r="B91" s="69"/>
      <c r="C91" s="69"/>
      <c r="D91" s="69" t="s">
        <v>5507</v>
      </c>
      <c r="E91" s="69"/>
      <c r="F91" s="69"/>
      <c r="G91" s="69"/>
      <c r="H91" s="69"/>
    </row>
    <row r="92" s="2" customFormat="1" ht="31.5" customHeight="1" spans="1:8">
      <c r="A92" s="69"/>
      <c r="B92" s="69"/>
      <c r="C92" s="69" t="s">
        <v>5508</v>
      </c>
      <c r="D92" s="69"/>
      <c r="E92" s="69"/>
      <c r="F92" s="69"/>
      <c r="G92" s="69"/>
      <c r="H92" s="69"/>
    </row>
    <row r="93" s="2" customFormat="1" ht="31.5" customHeight="1" spans="1:8">
      <c r="A93" s="69"/>
      <c r="B93" s="69"/>
      <c r="C93" s="69"/>
      <c r="D93" s="69" t="s">
        <v>5507</v>
      </c>
      <c r="E93" s="69"/>
      <c r="F93" s="69"/>
      <c r="G93" s="69"/>
      <c r="H93" s="69"/>
    </row>
    <row r="94" s="2" customFormat="1" ht="31.5" customHeight="1" spans="1:8">
      <c r="A94" s="69"/>
      <c r="B94" s="69"/>
      <c r="C94" s="69" t="s">
        <v>5509</v>
      </c>
      <c r="D94" s="69"/>
      <c r="E94" s="69"/>
      <c r="F94" s="69"/>
      <c r="G94" s="69"/>
      <c r="H94" s="69"/>
    </row>
    <row r="95" s="2" customFormat="1" ht="31.5" customHeight="1" spans="1:8">
      <c r="A95" s="69"/>
      <c r="B95" s="69"/>
      <c r="C95" s="69"/>
      <c r="D95" s="69" t="s">
        <v>5507</v>
      </c>
      <c r="E95" s="69"/>
      <c r="F95" s="69"/>
      <c r="G95" s="69"/>
      <c r="H95" s="69"/>
    </row>
    <row r="96" s="2" customFormat="1" ht="31.5" customHeight="1" spans="1:8">
      <c r="A96" s="69"/>
      <c r="B96" s="69" t="s">
        <v>5510</v>
      </c>
      <c r="C96" s="69" t="s">
        <v>5511</v>
      </c>
      <c r="D96" s="69" t="s">
        <v>5611</v>
      </c>
      <c r="E96" s="69"/>
      <c r="F96" s="69" t="s">
        <v>5612</v>
      </c>
      <c r="G96" s="114" t="s">
        <v>5613</v>
      </c>
      <c r="H96" s="69" t="s">
        <v>5529</v>
      </c>
    </row>
    <row r="97" s="2" customFormat="1" ht="31.5" customHeight="1" spans="1:8">
      <c r="A97" s="69"/>
      <c r="B97" s="69"/>
      <c r="C97" s="69"/>
      <c r="D97" s="69" t="s">
        <v>5614</v>
      </c>
      <c r="E97" s="69"/>
      <c r="F97" s="69" t="s">
        <v>5615</v>
      </c>
      <c r="G97" s="69" t="s">
        <v>5616</v>
      </c>
      <c r="H97" s="69" t="s">
        <v>5529</v>
      </c>
    </row>
    <row r="98" s="2" customFormat="1" ht="31.5" customHeight="1" spans="1:8">
      <c r="A98" s="69"/>
      <c r="B98" s="69"/>
      <c r="C98" s="69" t="s">
        <v>5512</v>
      </c>
      <c r="D98" s="69" t="s">
        <v>5617</v>
      </c>
      <c r="E98" s="92"/>
      <c r="F98" s="92">
        <v>0.95</v>
      </c>
      <c r="G98" s="69" t="s">
        <v>5567</v>
      </c>
      <c r="H98" s="69" t="s">
        <v>5543</v>
      </c>
    </row>
    <row r="99" ht="31.5" customHeight="1" spans="1:8">
      <c r="A99" s="69"/>
      <c r="B99" s="69"/>
      <c r="C99" s="69"/>
      <c r="D99" s="69" t="s">
        <v>5618</v>
      </c>
      <c r="E99" s="69"/>
      <c r="F99" s="92">
        <v>0.68</v>
      </c>
      <c r="G99" s="69" t="s">
        <v>5619</v>
      </c>
      <c r="H99" s="69" t="s">
        <v>5543</v>
      </c>
    </row>
    <row r="100" ht="31.5" customHeight="1" spans="1:8">
      <c r="A100" s="69"/>
      <c r="B100" s="69"/>
      <c r="C100" s="69" t="s">
        <v>5513</v>
      </c>
      <c r="D100" s="69" t="s">
        <v>5545</v>
      </c>
      <c r="E100" s="69"/>
      <c r="F100" s="69" t="s">
        <v>5546</v>
      </c>
      <c r="G100" s="69" t="s">
        <v>5546</v>
      </c>
      <c r="H100" s="69" t="s">
        <v>5529</v>
      </c>
    </row>
    <row r="101" ht="31.5" customHeight="1" spans="1:8">
      <c r="A101" s="69"/>
      <c r="B101" s="69"/>
      <c r="C101" s="69"/>
      <c r="D101" s="69" t="s">
        <v>5496</v>
      </c>
      <c r="E101" s="69"/>
      <c r="F101" s="69"/>
      <c r="G101" s="69"/>
      <c r="H101" s="69"/>
    </row>
    <row r="102" ht="37.5" customHeight="1" spans="1:8">
      <c r="A102" s="69"/>
      <c r="B102" s="69" t="s">
        <v>5514</v>
      </c>
      <c r="C102" s="69" t="s">
        <v>5515</v>
      </c>
      <c r="D102" s="69"/>
      <c r="E102" s="69"/>
      <c r="F102" s="69"/>
      <c r="G102" s="69"/>
      <c r="H102" s="69"/>
    </row>
    <row r="103" ht="37.5" customHeight="1" spans="1:8">
      <c r="A103" s="69"/>
      <c r="B103" s="69"/>
      <c r="C103" s="97" t="s">
        <v>5516</v>
      </c>
      <c r="D103" s="69" t="s">
        <v>5620</v>
      </c>
      <c r="E103" s="69"/>
      <c r="F103" s="69" t="s">
        <v>5621</v>
      </c>
      <c r="G103" s="69" t="s">
        <v>5621</v>
      </c>
      <c r="H103" s="69" t="s">
        <v>5529</v>
      </c>
    </row>
    <row r="104" ht="37.5" customHeight="1" spans="1:8">
      <c r="A104" s="69"/>
      <c r="B104" s="69"/>
      <c r="C104" s="98"/>
      <c r="D104" s="69" t="s">
        <v>5622</v>
      </c>
      <c r="E104" s="69"/>
      <c r="F104" s="69" t="s">
        <v>5548</v>
      </c>
      <c r="G104" s="69" t="s">
        <v>5548</v>
      </c>
      <c r="H104" s="69" t="s">
        <v>5529</v>
      </c>
    </row>
    <row r="105" ht="37.5" customHeight="1" spans="1:8">
      <c r="A105" s="69"/>
      <c r="B105" s="69"/>
      <c r="C105" s="69" t="s">
        <v>5517</v>
      </c>
      <c r="D105" s="69"/>
      <c r="E105" s="69"/>
      <c r="F105" s="69"/>
      <c r="G105" s="69"/>
      <c r="H105" s="69"/>
    </row>
    <row r="106" ht="52.5" customHeight="1" spans="1:8">
      <c r="A106" s="69"/>
      <c r="B106" s="69" t="s">
        <v>5518</v>
      </c>
      <c r="C106" s="69" t="s">
        <v>5519</v>
      </c>
      <c r="D106" s="69" t="s">
        <v>5571</v>
      </c>
      <c r="E106" s="92"/>
      <c r="F106" s="92">
        <v>0.95</v>
      </c>
      <c r="G106" s="69" t="s">
        <v>5623</v>
      </c>
      <c r="H106" s="69" t="s">
        <v>5529</v>
      </c>
    </row>
    <row r="107" ht="31.5" customHeight="1" spans="1:8">
      <c r="A107" s="69" t="s">
        <v>5520</v>
      </c>
      <c r="B107" s="69" t="s">
        <v>5553</v>
      </c>
      <c r="C107" s="69"/>
      <c r="D107" s="69"/>
      <c r="E107" s="69"/>
      <c r="F107" s="69"/>
      <c r="G107" s="69"/>
      <c r="H107" s="69"/>
    </row>
  </sheetData>
  <mergeCells count="224">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E39:H39"/>
    <mergeCell ref="I39:L39"/>
    <mergeCell ref="B40:C40"/>
    <mergeCell ref="E40:H40"/>
    <mergeCell ref="I40:L40"/>
    <mergeCell ref="B41:C41"/>
    <mergeCell ref="E41:H41"/>
    <mergeCell ref="I41:L41"/>
    <mergeCell ref="B42:C42"/>
    <mergeCell ref="E42:H42"/>
    <mergeCell ref="I42:L42"/>
    <mergeCell ref="B43:C43"/>
    <mergeCell ref="E43:H43"/>
    <mergeCell ref="I43:L43"/>
    <mergeCell ref="B44:C44"/>
    <mergeCell ref="E44:H44"/>
    <mergeCell ref="I44:L44"/>
    <mergeCell ref="B45:C45"/>
    <mergeCell ref="E45:H45"/>
    <mergeCell ref="I45:L45"/>
    <mergeCell ref="B46:C46"/>
    <mergeCell ref="E46:H46"/>
    <mergeCell ref="I46:L46"/>
    <mergeCell ref="B47:C47"/>
    <mergeCell ref="E47:H47"/>
    <mergeCell ref="I47:L47"/>
    <mergeCell ref="A48:H48"/>
    <mergeCell ref="I48:L48"/>
    <mergeCell ref="B49:C49"/>
    <mergeCell ref="G49:H49"/>
    <mergeCell ref="B50:C50"/>
    <mergeCell ref="G50:H50"/>
    <mergeCell ref="B51:C51"/>
    <mergeCell ref="G51:H51"/>
    <mergeCell ref="B52:C52"/>
    <mergeCell ref="G52:H52"/>
    <mergeCell ref="B53:C53"/>
    <mergeCell ref="G53:H53"/>
    <mergeCell ref="B54:C54"/>
    <mergeCell ref="G54:H54"/>
    <mergeCell ref="B55:C55"/>
    <mergeCell ref="G55:H55"/>
    <mergeCell ref="B56:C56"/>
    <mergeCell ref="G56:H56"/>
    <mergeCell ref="B57:C57"/>
    <mergeCell ref="G57:H57"/>
    <mergeCell ref="B58:C58"/>
    <mergeCell ref="G58:H58"/>
    <mergeCell ref="A59:H59"/>
    <mergeCell ref="A60:C60"/>
    <mergeCell ref="D60:H60"/>
    <mergeCell ref="A61:C61"/>
    <mergeCell ref="D61:H61"/>
    <mergeCell ref="A62:C62"/>
    <mergeCell ref="D62:H62"/>
    <mergeCell ref="A63:C63"/>
    <mergeCell ref="D63:H63"/>
    <mergeCell ref="A64:C64"/>
    <mergeCell ref="D64:H64"/>
    <mergeCell ref="A65:H65"/>
    <mergeCell ref="D66:E66"/>
    <mergeCell ref="G66:H66"/>
    <mergeCell ref="D67:E67"/>
    <mergeCell ref="G67:H67"/>
    <mergeCell ref="D68:E68"/>
    <mergeCell ref="G68:H68"/>
    <mergeCell ref="D69:E69"/>
    <mergeCell ref="G69:H69"/>
    <mergeCell ref="D70:E70"/>
    <mergeCell ref="G70:H70"/>
    <mergeCell ref="D71:E71"/>
    <mergeCell ref="G71:H71"/>
    <mergeCell ref="D72:E72"/>
    <mergeCell ref="G72:H72"/>
    <mergeCell ref="D73:E73"/>
    <mergeCell ref="G73:H73"/>
    <mergeCell ref="D74:E74"/>
    <mergeCell ref="G74:H74"/>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A87:H87"/>
    <mergeCell ref="E88:G88"/>
    <mergeCell ref="A67:A85"/>
    <mergeCell ref="A88:A89"/>
    <mergeCell ref="A90:A106"/>
    <mergeCell ref="B67:B72"/>
    <mergeCell ref="B73:B78"/>
    <mergeCell ref="B79:B84"/>
    <mergeCell ref="B88:B89"/>
    <mergeCell ref="B90:B95"/>
    <mergeCell ref="B96:B101"/>
    <mergeCell ref="B102:B105"/>
    <mergeCell ref="C67:C68"/>
    <mergeCell ref="C69:C70"/>
    <mergeCell ref="C71:C72"/>
    <mergeCell ref="C73:C74"/>
    <mergeCell ref="C75:C76"/>
    <mergeCell ref="C77:C78"/>
    <mergeCell ref="C79:C80"/>
    <mergeCell ref="C81:C82"/>
    <mergeCell ref="C83:C84"/>
    <mergeCell ref="C88:C89"/>
    <mergeCell ref="C90:C91"/>
    <mergeCell ref="C92:C93"/>
    <mergeCell ref="C94:C95"/>
    <mergeCell ref="C96:C97"/>
    <mergeCell ref="C98:C99"/>
    <mergeCell ref="C100:C101"/>
    <mergeCell ref="C103:C104"/>
    <mergeCell ref="D88:D89"/>
    <mergeCell ref="H2:H8"/>
    <mergeCell ref="H88:H89"/>
    <mergeCell ref="A23:B26"/>
    <mergeCell ref="A27:B36"/>
    <mergeCell ref="K14:O16"/>
    <mergeCell ref="M39:O47"/>
  </mergeCells>
  <conditionalFormatting sqref="C17:D17">
    <cfRule type="expression" dxfId="0" priority="31">
      <formula>OR($C$17=CS!$E$3,$C$17=CS!$E$4)</formula>
    </cfRule>
  </conditionalFormatting>
  <conditionalFormatting sqref="G17:H17">
    <cfRule type="expression" dxfId="0" priority="30">
      <formula>OR(AND($G$17&lt;&gt;"是",SUM(COUNTIF($A$39:$A$47,"309*"),COUNTIF($A$39:$A$47,"310*"))&gt;0),AND($G$17="是",SUM(COUNTIF($A$39:$A$47,"309*"),COUNTIF($A$39:$A$47,"310*"))=0))</formula>
    </cfRule>
  </conditionalFormatting>
  <conditionalFormatting sqref="K18:O18">
    <cfRule type="expression" dxfId="1" priority="42">
      <formula>$AB$18=TRUE</formula>
    </cfRule>
  </conditionalFormatting>
  <conditionalFormatting sqref="C22:D22">
    <cfRule type="expression" dxfId="0" priority="29">
      <formula>$C$22&lt;$G$22</formula>
    </cfRule>
  </conditionalFormatting>
  <conditionalFormatting sqref="D38">
    <cfRule type="expression" dxfId="0" priority="193">
      <formula>AND($G$28&gt;0,SUM($D$39:$D$47)&gt;0,$G$28&lt;&gt;SUM($D$39:$D$47))</formula>
    </cfRule>
  </conditionalFormatting>
  <conditionalFormatting sqref="A40">
    <cfRule type="expression" dxfId="0" priority="16">
      <formula>OR(AND(COUNTIF($C$18,"发改立项")&lt;1,LEFT(A40,3)="309"),AND(COUNTIF($C$18,"发改立项")&gt;0,LEFT(A40,3)="310"))</formula>
    </cfRule>
    <cfRule type="expression" dxfId="0" priority="24">
      <formula>COUNTIF(CS!$K$2:$K$100,A40)=1</formula>
    </cfRule>
  </conditionalFormatting>
  <conditionalFormatting sqref="B40:C40">
    <cfRule type="expression" dxfId="0" priority="8">
      <formula>COUNTIF(CS!$B$12:$B$14,I40)&gt;0</formula>
    </cfRule>
  </conditionalFormatting>
  <conditionalFormatting sqref="A41">
    <cfRule type="expression" dxfId="0" priority="15">
      <formula>OR(AND(COUNTIF($C$18,"发改立项")&lt;1,LEFT(A41,3)="309"),AND(COUNTIF($C$18,"发改立项")&gt;0,LEFT(A41,3)="310"))</formula>
    </cfRule>
    <cfRule type="expression" dxfId="0" priority="23">
      <formula>COUNTIF(CS!$K$2:$K$100,A41)=1</formula>
    </cfRule>
  </conditionalFormatting>
  <conditionalFormatting sqref="B41:C41">
    <cfRule type="expression" dxfId="0" priority="7">
      <formula>COUNTIF(CS!$B$12:$B$14,I41)&gt;0</formula>
    </cfRule>
  </conditionalFormatting>
  <conditionalFormatting sqref="A42">
    <cfRule type="expression" dxfId="0" priority="14">
      <formula>OR(AND(COUNTIF($C$18,"发改立项")&lt;1,LEFT(A42,3)="309"),AND(COUNTIF($C$18,"发改立项")&gt;0,LEFT(A42,3)="310"))</formula>
    </cfRule>
    <cfRule type="expression" dxfId="0" priority="22">
      <formula>COUNTIF(CS!$K$2:$K$100,A42)=1</formula>
    </cfRule>
  </conditionalFormatting>
  <conditionalFormatting sqref="B42:C42">
    <cfRule type="expression" dxfId="0" priority="6">
      <formula>COUNTIF(CS!$B$12:$B$14,I42)&gt;0</formula>
    </cfRule>
  </conditionalFormatting>
  <conditionalFormatting sqref="A43">
    <cfRule type="expression" dxfId="0" priority="13">
      <formula>OR(AND(COUNTIF($C$18,"发改立项")&lt;1,LEFT(A43,3)="309"),AND(COUNTIF($C$18,"发改立项")&gt;0,LEFT(A43,3)="310"))</formula>
    </cfRule>
    <cfRule type="expression" dxfId="0" priority="21">
      <formula>COUNTIF(CS!$K$2:$K$100,A43)=1</formula>
    </cfRule>
  </conditionalFormatting>
  <conditionalFormatting sqref="B43:C43">
    <cfRule type="expression" dxfId="0" priority="5">
      <formula>COUNTIF(CS!$B$12:$B$14,I43)&gt;0</formula>
    </cfRule>
  </conditionalFormatting>
  <conditionalFormatting sqref="A44">
    <cfRule type="expression" dxfId="0" priority="12">
      <formula>OR(AND(COUNTIF($C$18,"发改立项")&lt;1,LEFT(A44,3)="309"),AND(COUNTIF($C$18,"发改立项")&gt;0,LEFT(A44,3)="310"))</formula>
    </cfRule>
    <cfRule type="expression" dxfId="0" priority="20">
      <formula>COUNTIF(CS!$K$2:$K$100,A44)=1</formula>
    </cfRule>
  </conditionalFormatting>
  <conditionalFormatting sqref="B44:C44">
    <cfRule type="expression" dxfId="0" priority="4">
      <formula>COUNTIF(CS!$B$12:$B$14,I44)&gt;0</formula>
    </cfRule>
  </conditionalFormatting>
  <conditionalFormatting sqref="A45">
    <cfRule type="expression" dxfId="0" priority="11">
      <formula>OR(AND(COUNTIF($C$18,"发改立项")&lt;1,LEFT(A45,3)="309"),AND(COUNTIF($C$18,"发改立项")&gt;0,LEFT(A45,3)="310"))</formula>
    </cfRule>
    <cfRule type="expression" dxfId="0" priority="19">
      <formula>COUNTIF(CS!$K$2:$K$100,A45)=1</formula>
    </cfRule>
  </conditionalFormatting>
  <conditionalFormatting sqref="B45:C45">
    <cfRule type="expression" dxfId="0" priority="3">
      <formula>COUNTIF(CS!$B$12:$B$14,I45)&gt;0</formula>
    </cfRule>
  </conditionalFormatting>
  <conditionalFormatting sqref="A46">
    <cfRule type="expression" dxfId="0" priority="9">
      <formula>OR(AND(COUNTIF($C$18,"发改立项")&lt;1,LEFT(A46,3)="309"),AND(COUNTIF($C$18,"发改立项")&gt;0,LEFT(A46,3)="310"))</formula>
    </cfRule>
    <cfRule type="expression" dxfId="0" priority="17">
      <formula>COUNTIF(CS!$K$2:$K$100,A46)=1</formula>
    </cfRule>
  </conditionalFormatting>
  <conditionalFormatting sqref="B46:C46">
    <cfRule type="expression" dxfId="0" priority="1">
      <formula>COUNTIF(CS!$B$12:$B$14,I46)&gt;0</formula>
    </cfRule>
  </conditionalFormatting>
  <conditionalFormatting sqref="D39:D47">
    <cfRule type="expression" dxfId="2" priority="32">
      <formula>AND(A39=CS!$L$39,D39&gt;SUM(SUM($G$29,$G$34)*0.02,$G$35:$G$36))</formula>
    </cfRule>
  </conditionalFormatting>
  <conditionalFormatting sqref="A39 A47">
    <cfRule type="expression" dxfId="0" priority="34">
      <formula>OR(AND(COUNTIF($C$18,"发改立项")&lt;1,LEFT(A39,3)="309"),AND(COUNTIF($C$18,"发改立项")&gt;0,LEFT(A39,3)="310"))</formula>
    </cfRule>
    <cfRule type="expression" dxfId="0" priority="35">
      <formula>COUNTIF(CS!$K$2:$K$100,A39)=1</formula>
    </cfRule>
  </conditionalFormatting>
  <conditionalFormatting sqref="B39:C39 B47:C47">
    <cfRule type="expression" dxfId="0" priority="27">
      <formula>COUNTIF(CS!$B$12:$B$14,I39)&gt;0</formula>
    </cfRule>
  </conditionalFormatting>
  <conditionalFormatting sqref="I39:L47">
    <cfRule type="expression" dxfId="3" priority="25">
      <formula>COUNTIF(CS!$B$12:$B$14,I39)&gt;0</formula>
    </cfRule>
  </conditionalFormatting>
  <dataValidations count="15">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errorStyle="warning">
      <formula1>2000</formula1>
      <formula2>3000</formula2>
    </dataValidation>
    <dataValidation type="whole" operator="between" allowBlank="1" showInputMessage="1" showErrorMessage="1" sqref="F19 H19">
      <formula1>2000</formula1>
      <formula2>3000</formula2>
    </dataValidation>
    <dataValidation type="list" allowBlank="1" showInputMessage="1" showErrorMessage="1" sqref="A39:A47">
      <formula1>CS!$L$2:$L$100</formula1>
    </dataValidation>
    <dataValidation type="list" allowBlank="1" showInputMessage="1" showErrorMessage="1" sqref="A50:A58">
      <formula1>CS!$I$2:$I$4</formula1>
    </dataValidation>
    <dataValidation type="list" allowBlank="1" showInputMessage="1" showErrorMessage="1" sqref="B39:C47">
      <formula1>CS!$BP$2:$BP$1835</formula1>
    </dataValidation>
    <dataValidation type="list" allowBlank="1" showInputMessage="1" showErrorMessage="1" sqref="B50:C58">
      <formula1>CS!$J$2:$J$3</formula1>
    </dataValidation>
  </dataValidations>
  <hyperlinks>
    <hyperlink ref="I12:P12" location="项目申报汇总信息表!A1" display="转到项目申报汇总信息表"/>
    <hyperlink ref="I37" r:id="rId14" display="点击查看《政府收支分类科目》"/>
    <hyperlink ref="I37:P37" r:id="rId14" display="点击查看《政府收支分类科目》"/>
  </hyperlinks>
  <printOptions horizontalCentered="1"/>
  <pageMargins left="0.708661417322835" right="0.708661417322835" top="0.748031496062992" bottom="0.748031496062992" header="0.31496062992126" footer="0.31496062992126"/>
  <pageSetup paperSize="9" firstPageNumber="0" orientation="portrait" useFirstPageNumber="1"/>
  <headerFooter differentFirst="1">
    <oddFooter>&amp;C第 &amp;P 页，共 &amp;N-1 页</oddFooter>
  </headerFooter>
  <rowBreaks count="4" manualBreakCount="4">
    <brk id="9" max="16383" man="1"/>
    <brk id="36" max="16383" man="1"/>
    <brk id="64" max="16383" man="1"/>
    <brk id="8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name="Group Box 1"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4098" name="Check Box 2" r:id="rId5">
              <controlPr defaultSize="0">
                <anchor moveWithCells="1">
                  <from>
                    <xdr:col>8</xdr:col>
                    <xdr:colOff>412115</xdr:colOff>
                    <xdr:row>13</xdr:row>
                    <xdr:rowOff>59055</xdr:rowOff>
                  </from>
                  <to>
                    <xdr:col>9</xdr:col>
                    <xdr:colOff>513715</xdr:colOff>
                    <xdr:row>14</xdr:row>
                    <xdr:rowOff>27940</xdr:rowOff>
                  </to>
                </anchor>
              </controlPr>
            </control>
          </mc:Choice>
        </mc:AlternateContent>
        <mc:AlternateContent xmlns:mc="http://schemas.openxmlformats.org/markup-compatibility/2006">
          <mc:Choice Requires="x14">
            <control shapeId="4099" name="Check Box 3" r:id="rId6">
              <controlPr defaultSize="0">
                <anchor moveWithCells="1">
                  <from>
                    <xdr:col>8</xdr:col>
                    <xdr:colOff>414020</xdr:colOff>
                    <xdr:row>13</xdr:row>
                    <xdr:rowOff>260985</xdr:rowOff>
                  </from>
                  <to>
                    <xdr:col>9</xdr:col>
                    <xdr:colOff>532765</xdr:colOff>
                    <xdr:row>14</xdr:row>
                    <xdr:rowOff>229235</xdr:rowOff>
                  </to>
                </anchor>
              </controlPr>
            </control>
          </mc:Choice>
        </mc:AlternateContent>
        <mc:AlternateContent xmlns:mc="http://schemas.openxmlformats.org/markup-compatibility/2006">
          <mc:Choice Requires="x14">
            <control shapeId="4100" name="Check Box 4" r:id="rId7">
              <controlPr defaultSize="0">
                <anchor moveWithCells="1">
                  <from>
                    <xdr:col>8</xdr:col>
                    <xdr:colOff>411480</xdr:colOff>
                    <xdr:row>14</xdr:row>
                    <xdr:rowOff>176530</xdr:rowOff>
                  </from>
                  <to>
                    <xdr:col>10</xdr:col>
                    <xdr:colOff>654685</xdr:colOff>
                    <xdr:row>15</xdr:row>
                    <xdr:rowOff>145415</xdr:rowOff>
                  </to>
                </anchor>
              </controlPr>
            </control>
          </mc:Choice>
        </mc:AlternateContent>
        <mc:AlternateContent xmlns:mc="http://schemas.openxmlformats.org/markup-compatibility/2006">
          <mc:Choice Requires="x14">
            <control shapeId="4101" name="Check Box 5" r:id="rId8">
              <controlPr defaultSize="0">
                <anchor moveWithCells="1">
                  <from>
                    <xdr:col>8</xdr:col>
                    <xdr:colOff>411480</xdr:colOff>
                    <xdr:row>15</xdr:row>
                    <xdr:rowOff>92710</xdr:rowOff>
                  </from>
                  <to>
                    <xdr:col>10</xdr:col>
                    <xdr:colOff>616585</xdr:colOff>
                    <xdr:row>16</xdr:row>
                    <xdr:rowOff>61595</xdr:rowOff>
                  </to>
                </anchor>
              </controlPr>
            </control>
          </mc:Choice>
        </mc:AlternateContent>
        <mc:AlternateContent xmlns:mc="http://schemas.openxmlformats.org/markup-compatibility/2006">
          <mc:Choice Requires="x14">
            <control shapeId="4102" name="Check Box 6" r:id="rId9">
              <controlPr defaultSize="0">
                <anchor moveWithCells="1">
                  <from>
                    <xdr:col>8</xdr:col>
                    <xdr:colOff>411480</xdr:colOff>
                    <xdr:row>16</xdr:row>
                    <xdr:rowOff>8890</xdr:rowOff>
                  </from>
                  <to>
                    <xdr:col>10</xdr:col>
                    <xdr:colOff>18415</xdr:colOff>
                    <xdr:row>16</xdr:row>
                    <xdr:rowOff>262890</xdr:rowOff>
                  </to>
                </anchor>
              </controlPr>
            </control>
          </mc:Choice>
        </mc:AlternateContent>
        <mc:AlternateContent xmlns:mc="http://schemas.openxmlformats.org/markup-compatibility/2006">
          <mc:Choice Requires="x14">
            <control shapeId="4103" name="Check Box 7" r:id="rId10">
              <controlPr defaultSize="0">
                <anchor moveWithCells="1">
                  <from>
                    <xdr:col>8</xdr:col>
                    <xdr:colOff>416560</xdr:colOff>
                    <xdr:row>16</xdr:row>
                    <xdr:rowOff>210185</xdr:rowOff>
                  </from>
                  <to>
                    <xdr:col>9</xdr:col>
                    <xdr:colOff>685165</xdr:colOff>
                    <xdr:row>17</xdr:row>
                    <xdr:rowOff>179070</xdr:rowOff>
                  </to>
                </anchor>
              </controlPr>
            </control>
          </mc:Choice>
        </mc:AlternateContent>
        <mc:AlternateContent xmlns:mc="http://schemas.openxmlformats.org/markup-compatibility/2006">
          <mc:Choice Requires="x14">
            <control shapeId="4104" name="Check Box 8" r:id="rId11">
              <controlPr defaultSize="0">
                <anchor moveWithCells="1">
                  <from>
                    <xdr:col>8</xdr:col>
                    <xdr:colOff>416560</xdr:colOff>
                    <xdr:row>17</xdr:row>
                    <xdr:rowOff>126365</xdr:rowOff>
                  </from>
                  <to>
                    <xdr:col>9</xdr:col>
                    <xdr:colOff>666115</xdr:colOff>
                    <xdr:row>18</xdr:row>
                    <xdr:rowOff>95250</xdr:rowOff>
                  </to>
                </anchor>
              </controlPr>
            </control>
          </mc:Choice>
        </mc:AlternateContent>
        <mc:AlternateContent xmlns:mc="http://schemas.openxmlformats.org/markup-compatibility/2006">
          <mc:Choice Requires="x14">
            <control shapeId="4121" name="Group Box 25" r:id="rId12">
              <controlPr print="0" defaultSize="0">
                <anchor moveWithCells="1">
                  <from>
                    <xdr:col>11</xdr:col>
                    <xdr:colOff>428625</xdr:colOff>
                    <xdr:row>37</xdr:row>
                    <xdr:rowOff>180975</xdr:rowOff>
                  </from>
                  <to>
                    <xdr:col>15</xdr:col>
                    <xdr:colOff>209550</xdr:colOff>
                    <xdr:row>43</xdr:row>
                    <xdr:rowOff>215900</xdr:rowOff>
                  </to>
                </anchor>
              </controlPr>
            </control>
          </mc:Choice>
        </mc:AlternateContent>
        <mc:AlternateContent xmlns:mc="http://schemas.openxmlformats.org/markup-compatibility/2006">
          <mc:Choice Requires="x14">
            <control shapeId="4128" name="Group Box 32" r:id="rId13">
              <controlPr print="0" defaultSize="0">
                <anchor moveWithCells="1">
                  <from>
                    <xdr:col>8</xdr:col>
                    <xdr:colOff>209550</xdr:colOff>
                    <xdr:row>37</xdr:row>
                    <xdr:rowOff>171450</xdr:rowOff>
                  </from>
                  <to>
                    <xdr:col>11</xdr:col>
                    <xdr:colOff>238125</xdr:colOff>
                    <xdr:row>43</xdr:row>
                    <xdr:rowOff>206375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AC109"/>
  <sheetViews>
    <sheetView showGridLines="0" topLeftCell="A92"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农林水事务</v>
      </c>
      <c r="E4" s="8"/>
      <c r="F4" s="8"/>
      <c r="G4" s="8"/>
      <c r="H4" s="6"/>
      <c r="I4" s="70"/>
    </row>
    <row r="5" customFormat="1" ht="64.5" customHeight="1" spans="1:9">
      <c r="A5" s="7" t="s">
        <v>5426</v>
      </c>
      <c r="B5" s="7"/>
      <c r="C5" s="7"/>
      <c r="D5" s="9" t="str">
        <f>IF(村级组织运转!D5="","",村级组织运转!D5)</f>
        <v>183001-广水市余店镇人民政府</v>
      </c>
      <c r="E5" s="9"/>
      <c r="F5" s="9"/>
      <c r="G5" s="9"/>
      <c r="H5" s="6"/>
      <c r="I5" s="70"/>
    </row>
    <row r="6" customFormat="1" ht="64.5" customHeight="1" spans="1:9">
      <c r="A6" s="7" t="s">
        <v>5427</v>
      </c>
      <c r="B6" s="7" t="s">
        <v>20</v>
      </c>
      <c r="C6" s="7"/>
      <c r="D6" s="8" t="s">
        <v>34</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8">
      <c r="A11" s="17" t="s">
        <v>5432</v>
      </c>
      <c r="B11" s="17"/>
      <c r="C11" s="18"/>
      <c r="D11" s="19"/>
      <c r="E11" s="19"/>
      <c r="G11" s="20" t="s">
        <v>5433</v>
      </c>
      <c r="H11" s="20"/>
    </row>
    <row r="12" s="2" customFormat="1" ht="22.5" customHeight="1" spans="1:29">
      <c r="A12" s="21" t="s">
        <v>5434</v>
      </c>
      <c r="B12" s="22"/>
      <c r="C12" s="21" t="str">
        <f ca="1">MID(CELL("filename",A1),FIND("]",CELL("filename",A1))+1,99)</f>
        <v>农林水事务</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22.5" customHeight="1" spans="1:29">
      <c r="A13" s="21" t="s">
        <v>5438</v>
      </c>
      <c r="B13" s="22"/>
      <c r="C13" s="21" t="s">
        <v>5439</v>
      </c>
      <c r="D13" s="22"/>
      <c r="E13" s="21" t="s">
        <v>5440</v>
      </c>
      <c r="F13" s="22"/>
      <c r="G13" s="25" t="s">
        <v>5439</v>
      </c>
      <c r="H13" s="26"/>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67</v>
      </c>
      <c r="D17" s="22"/>
      <c r="E17" s="27" t="s">
        <v>7</v>
      </c>
      <c r="F17" s="27"/>
      <c r="G17" s="27" t="s">
        <v>26</v>
      </c>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f>IF(村级组织运转!C19="","",村级组织运转!C19)</f>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c r="D20" s="29"/>
      <c r="E20" s="29"/>
      <c r="F20" s="29"/>
      <c r="G20" s="29"/>
      <c r="H20" s="29"/>
    </row>
    <row r="21" s="2" customFormat="1" ht="90" customHeight="1" spans="1:8">
      <c r="A21" s="21" t="s">
        <v>5457</v>
      </c>
      <c r="B21" s="22"/>
      <c r="C21" s="29" t="s">
        <v>5624</v>
      </c>
      <c r="D21" s="29"/>
      <c r="E21" s="29"/>
      <c r="F21" s="29"/>
      <c r="G21" s="29"/>
      <c r="H21" s="29"/>
    </row>
    <row r="22" s="2" customFormat="1" ht="22.5" customHeight="1" spans="1:8">
      <c r="A22" s="21" t="s">
        <v>5459</v>
      </c>
      <c r="B22" s="22"/>
      <c r="C22" s="30">
        <v>110411000</v>
      </c>
      <c r="D22" s="30"/>
      <c r="E22" s="21" t="s">
        <v>5460</v>
      </c>
      <c r="F22" s="22"/>
      <c r="G22" s="31">
        <f>G28</f>
        <v>1173200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c r="H24" s="27"/>
    </row>
    <row r="25" s="2" customFormat="1" ht="22.5" customHeight="1" spans="1:8">
      <c r="A25" s="35"/>
      <c r="B25" s="36"/>
      <c r="C25" s="21" t="str">
        <f>IF(C19="","",C19-1&amp;"年")</f>
        <v>2024年</v>
      </c>
      <c r="D25" s="22"/>
      <c r="E25" s="37">
        <v>1173200</v>
      </c>
      <c r="F25" s="37">
        <v>1173200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1173200</v>
      </c>
      <c r="H28" s="30"/>
    </row>
    <row r="29" s="2" customFormat="1" ht="22.5" customHeight="1" spans="1:8">
      <c r="A29" s="35"/>
      <c r="B29" s="36"/>
      <c r="C29" s="42" t="s">
        <v>5471</v>
      </c>
      <c r="D29" s="43"/>
      <c r="E29" s="43"/>
      <c r="F29" s="43"/>
      <c r="G29" s="30">
        <f>SUM(G30,G33)</f>
        <v>1173200</v>
      </c>
      <c r="H29" s="30"/>
    </row>
    <row r="30" s="2" customFormat="1" ht="22.5" customHeight="1" spans="1:8">
      <c r="A30" s="35"/>
      <c r="B30" s="36"/>
      <c r="C30" s="44" t="s">
        <v>5472</v>
      </c>
      <c r="D30" s="45"/>
      <c r="E30" s="45"/>
      <c r="F30" s="45"/>
      <c r="G30" s="30">
        <f>SUM(G31:G32)</f>
        <v>1173200</v>
      </c>
      <c r="H30" s="30"/>
    </row>
    <row r="31" s="2" customFormat="1" ht="22.5" customHeight="1" spans="1:8">
      <c r="A31" s="35"/>
      <c r="B31" s="36"/>
      <c r="C31" s="44" t="s">
        <v>5473</v>
      </c>
      <c r="D31" s="45"/>
      <c r="E31" s="45"/>
      <c r="F31" s="45"/>
      <c r="G31" s="30">
        <v>1173200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120" customHeight="1" spans="1:16">
      <c r="A39" s="50" t="s">
        <v>121</v>
      </c>
      <c r="B39" s="51" t="s">
        <v>174</v>
      </c>
      <c r="C39" s="52"/>
      <c r="D39" s="53">
        <v>159300</v>
      </c>
      <c r="E39" s="64" t="s">
        <v>5625</v>
      </c>
      <c r="F39" s="64"/>
      <c r="G39" s="64"/>
      <c r="H39" s="64"/>
      <c r="I39" s="77" t="str">
        <f>IF(B39="","",IFERROR(IF(COUNTIF(CS!$BR$2:$BR$1835,B39)&gt;0,IF(ISNUMBER(MID(B39,7,1)*1)=TRUE,CS!$B$13,CS!$B$14),VLOOKUP(B39,CS!BP:BQ,2,0)),CS!$B$12))</f>
        <v>一般行政管理事务</v>
      </c>
      <c r="J39" s="78"/>
      <c r="K39" s="78"/>
      <c r="L39" s="78"/>
      <c r="M39" s="79" t="s">
        <v>5484</v>
      </c>
      <c r="N39" s="79"/>
      <c r="O39" s="79"/>
      <c r="P39" s="73"/>
    </row>
    <row r="40" s="2" customFormat="1" ht="74" customHeight="1" spans="1:16">
      <c r="A40" s="50" t="s">
        <v>290</v>
      </c>
      <c r="B40" s="51" t="s">
        <v>174</v>
      </c>
      <c r="C40" s="52"/>
      <c r="D40" s="53">
        <v>217400</v>
      </c>
      <c r="E40" s="64" t="s">
        <v>5626</v>
      </c>
      <c r="F40" s="64"/>
      <c r="G40" s="64"/>
      <c r="H40" s="64"/>
      <c r="I40" s="77" t="str">
        <f>IF(B40="","",IFERROR(IF(COUNTIF(CS!$BR$2:$BR$1835,B40)&gt;0,IF(ISNUMBER(MID(B40,7,1)*1)=TRUE,CS!$B$13,CS!$B$14),VLOOKUP(B40,CS!BP:BQ,2,0)),CS!$B$12))</f>
        <v>一般行政管理事务</v>
      </c>
      <c r="J40" s="78"/>
      <c r="K40" s="78"/>
      <c r="L40" s="78"/>
      <c r="M40" s="79"/>
      <c r="N40" s="79"/>
      <c r="O40" s="79"/>
      <c r="P40" s="73"/>
    </row>
    <row r="41" s="2" customFormat="1" ht="87" customHeight="1" spans="1:16">
      <c r="A41" s="50" t="s">
        <v>391</v>
      </c>
      <c r="B41" s="51" t="s">
        <v>174</v>
      </c>
      <c r="C41" s="52"/>
      <c r="D41" s="53">
        <v>374500</v>
      </c>
      <c r="E41" s="64" t="s">
        <v>5627</v>
      </c>
      <c r="F41" s="64"/>
      <c r="G41" s="64"/>
      <c r="H41" s="64"/>
      <c r="I41" s="77" t="str">
        <f>IF(B41="","",IFERROR(IF(COUNTIF(CS!$BR$2:$BR$1835,B41)&gt;0,IF(ISNUMBER(MID(B41,7,1)*1)=TRUE,CS!$B$13,CS!$B$14),VLOOKUP(B41,CS!BP:BQ,2,0)),CS!$B$12))</f>
        <v>一般行政管理事务</v>
      </c>
      <c r="J41" s="78"/>
      <c r="K41" s="78"/>
      <c r="L41" s="78"/>
      <c r="M41" s="79"/>
      <c r="N41" s="79"/>
      <c r="O41" s="79"/>
      <c r="P41" s="73"/>
    </row>
    <row r="42" s="2" customFormat="1" ht="47" customHeight="1" spans="1:16">
      <c r="A42" s="50" t="s">
        <v>173</v>
      </c>
      <c r="B42" s="51" t="s">
        <v>174</v>
      </c>
      <c r="C42" s="52"/>
      <c r="D42" s="53">
        <v>320000</v>
      </c>
      <c r="E42" s="64" t="s">
        <v>5628</v>
      </c>
      <c r="F42" s="64"/>
      <c r="G42" s="64"/>
      <c r="H42" s="64"/>
      <c r="I42" s="77" t="str">
        <f>IF(B42="","",IFERROR(IF(COUNTIF(CS!$BR$2:$BR$1835,B42)&gt;0,IF(ISNUMBER(MID(B42,7,1)*1)=TRUE,CS!$B$13,CS!$B$14),VLOOKUP(B42,CS!BP:BQ,2,0)),CS!$B$12))</f>
        <v>一般行政管理事务</v>
      </c>
      <c r="J42" s="78"/>
      <c r="K42" s="78"/>
      <c r="L42" s="78"/>
      <c r="M42" s="79"/>
      <c r="N42" s="79"/>
      <c r="O42" s="79"/>
      <c r="P42" s="73"/>
    </row>
    <row r="43" s="2" customFormat="1" ht="30" customHeight="1" spans="1:16">
      <c r="A43" s="50" t="s">
        <v>501</v>
      </c>
      <c r="B43" s="51" t="s">
        <v>174</v>
      </c>
      <c r="C43" s="52"/>
      <c r="D43" s="53">
        <v>1020000</v>
      </c>
      <c r="E43" s="64" t="s">
        <v>5629</v>
      </c>
      <c r="F43" s="64"/>
      <c r="G43" s="64"/>
      <c r="H43" s="64"/>
      <c r="I43" s="77" t="str">
        <f>IF(B43="","",IFERROR(IF(COUNTIF(CS!$BR$2:$BR$1835,B43)&gt;0,IF(ISNUMBER(MID(B43,7,1)*1)=TRUE,CS!$B$13,CS!$B$14),VLOOKUP(B43,CS!BP:BQ,2,0)),CS!$B$12))</f>
        <v>一般行政管理事务</v>
      </c>
      <c r="J43" s="78"/>
      <c r="K43" s="78"/>
      <c r="L43" s="78"/>
      <c r="M43" s="79"/>
      <c r="N43" s="79"/>
      <c r="O43" s="79"/>
      <c r="P43" s="73"/>
    </row>
    <row r="44" s="2" customFormat="1" ht="30" customHeight="1" spans="1:16">
      <c r="A44" s="50"/>
      <c r="B44" s="51"/>
      <c r="C44" s="52"/>
      <c r="D44" s="53"/>
      <c r="E44" s="93"/>
      <c r="F44" s="93"/>
      <c r="G44" s="93"/>
      <c r="H44" s="93"/>
      <c r="I44" s="77" t="str">
        <f>IF(B44="","",IFERROR(IF(COUNTIF(CS!$BR$2:$BR$1835,B44)&gt;0,IF(ISNUMBER(MID(B44,7,1)*1)=TRUE,CS!$B$13,CS!$B$14),VLOOKUP(B44,CS!BP:BQ,2,0)),CS!$B$12))</f>
        <v/>
      </c>
      <c r="J44" s="78"/>
      <c r="K44" s="78"/>
      <c r="L44" s="78"/>
      <c r="M44" s="79"/>
      <c r="N44" s="79"/>
      <c r="O44" s="79"/>
      <c r="P44" s="73"/>
    </row>
    <row r="45" s="2" customFormat="1" ht="30" customHeight="1" spans="1:16">
      <c r="A45" s="50"/>
      <c r="B45" s="51"/>
      <c r="C45" s="52"/>
      <c r="D45" s="53"/>
      <c r="E45" s="93"/>
      <c r="F45" s="93"/>
      <c r="G45" s="93"/>
      <c r="H45" s="93"/>
      <c r="I45" s="77" t="str">
        <f>IF(B45="","",IFERROR(IF(COUNTIF(CS!$BR$2:$BR$1835,B45)&gt;0,IF(ISNUMBER(MID(B45,7,1)*1)=TRUE,CS!$B$13,CS!$B$14),VLOOKUP(B45,CS!BP:BQ,2,0)),CS!$B$12))</f>
        <v/>
      </c>
      <c r="J45" s="78"/>
      <c r="K45" s="78"/>
      <c r="L45" s="78"/>
      <c r="M45" s="79"/>
      <c r="N45" s="79"/>
      <c r="O45" s="79"/>
      <c r="P45" s="73"/>
    </row>
    <row r="46" s="2" customFormat="1" ht="30" customHeight="1" spans="1:16">
      <c r="A46" s="50"/>
      <c r="B46" s="51"/>
      <c r="C46" s="52"/>
      <c r="D46" s="53"/>
      <c r="E46" s="93"/>
      <c r="F46" s="93"/>
      <c r="G46" s="93"/>
      <c r="H46" s="93"/>
      <c r="I46" s="77" t="str">
        <f>IF(B46="","",IFERROR(IF(COUNTIF(CS!$BR$2:$BR$1835,B46)&gt;0,IF(ISNUMBER(MID(B46,7,1)*1)=TRUE,CS!$B$13,CS!$B$14),VLOOKUP(B46,CS!BP:BQ,2,0)),CS!$B$12))</f>
        <v/>
      </c>
      <c r="J46" s="78"/>
      <c r="K46" s="78"/>
      <c r="L46" s="78"/>
      <c r="M46" s="79"/>
      <c r="N46" s="79"/>
      <c r="O46" s="79"/>
      <c r="P46" s="73"/>
    </row>
    <row r="47" s="2" customFormat="1" ht="30" customHeight="1" spans="1:16">
      <c r="A47" s="50"/>
      <c r="B47" s="51"/>
      <c r="C47" s="52"/>
      <c r="D47" s="53"/>
      <c r="E47" s="93"/>
      <c r="F47" s="93"/>
      <c r="G47" s="93"/>
      <c r="H47" s="93"/>
      <c r="I47" s="77" t="str">
        <f>IF(B47="","",IFERROR(IF(COUNTIF(CS!$BR$2:$BR$1835,B47)&gt;0,IF(ISNUMBER(MID(B47,7,1)*1)=TRUE,CS!$B$13,CS!$B$14),VLOOKUP(B47,CS!BP:BQ,2,0)),CS!$B$12))</f>
        <v/>
      </c>
      <c r="J47" s="78"/>
      <c r="K47" s="78"/>
      <c r="L47" s="78"/>
      <c r="M47" s="79"/>
      <c r="N47" s="79"/>
      <c r="O47" s="79"/>
      <c r="P47" s="73"/>
    </row>
    <row r="48" s="2" customFormat="1" ht="30" customHeight="1" spans="1:16">
      <c r="A48" s="50"/>
      <c r="B48" s="51"/>
      <c r="C48" s="52"/>
      <c r="D48" s="53"/>
      <c r="E48" s="93"/>
      <c r="F48" s="93"/>
      <c r="G48" s="93"/>
      <c r="H48" s="93"/>
      <c r="I48" s="77" t="str">
        <f>IF(B48="","",IFERROR(IF(COUNTIF(CS!$BR$2:$BR$1835,B48)&gt;0,IF(ISNUMBER(MID(B48,7,1)*1)=TRUE,CS!$B$13,CS!$B$14),VLOOKUP(B48,CS!BP:BQ,2,0)),CS!$B$12))</f>
        <v/>
      </c>
      <c r="J48" s="78"/>
      <c r="K48" s="78"/>
      <c r="L48" s="78"/>
      <c r="M48" s="79"/>
      <c r="N48" s="79"/>
      <c r="O48" s="79"/>
      <c r="P48" s="73"/>
    </row>
    <row r="49" s="2" customFormat="1" ht="22.5" customHeight="1" spans="1:16">
      <c r="A49" s="48" t="s">
        <v>5487</v>
      </c>
      <c r="B49" s="48"/>
      <c r="C49" s="48"/>
      <c r="D49" s="48"/>
      <c r="E49" s="48"/>
      <c r="F49" s="48"/>
      <c r="G49" s="48"/>
      <c r="H49" s="48"/>
      <c r="I49" s="80"/>
      <c r="J49" s="73"/>
      <c r="K49" s="73"/>
      <c r="L49" s="73"/>
      <c r="M49" s="73"/>
      <c r="N49" s="73"/>
      <c r="O49" s="73"/>
      <c r="P49" s="73"/>
    </row>
    <row r="50" s="2" customFormat="1" ht="22.5" customHeight="1" spans="1:8">
      <c r="A50" s="29" t="s">
        <v>8</v>
      </c>
      <c r="B50" s="65" t="s">
        <v>9</v>
      </c>
      <c r="C50" s="66"/>
      <c r="D50" s="29" t="s">
        <v>5488</v>
      </c>
      <c r="E50" s="29" t="s">
        <v>5489</v>
      </c>
      <c r="F50" s="29" t="s">
        <v>5490</v>
      </c>
      <c r="G50" s="21" t="s">
        <v>5491</v>
      </c>
      <c r="H50" s="22"/>
    </row>
    <row r="51" s="2" customFormat="1" ht="22.5" customHeight="1" spans="1:8">
      <c r="A51" s="67"/>
      <c r="B51" s="67"/>
      <c r="C51" s="67"/>
      <c r="D51" s="29"/>
      <c r="E51" s="29"/>
      <c r="F51" s="68"/>
      <c r="G51" s="31" t="str">
        <f>IF(OR(E51&gt;0,F51&gt;0),E51*F51,"")</f>
        <v/>
      </c>
      <c r="H51" s="32"/>
    </row>
    <row r="52" s="2" customFormat="1" ht="22.5" customHeight="1" spans="1:8">
      <c r="A52" s="67"/>
      <c r="B52" s="67"/>
      <c r="C52" s="67"/>
      <c r="D52" s="29"/>
      <c r="E52" s="29"/>
      <c r="F52" s="68"/>
      <c r="G52" s="31" t="str">
        <f t="shared" ref="G52:G59" si="0">IF(OR(E52="",F52=""),"",E52*F52)</f>
        <v/>
      </c>
      <c r="H52" s="32"/>
    </row>
    <row r="53" s="2" customFormat="1" ht="22.5" customHeight="1" spans="1:8">
      <c r="A53" s="67"/>
      <c r="B53" s="67"/>
      <c r="C53" s="67"/>
      <c r="D53" s="29"/>
      <c r="E53" s="29"/>
      <c r="F53" s="68"/>
      <c r="G53" s="31" t="str">
        <f t="shared" si="0"/>
        <v/>
      </c>
      <c r="H53" s="32"/>
    </row>
    <row r="54" s="2" customFormat="1" ht="22.5" customHeight="1" spans="1:8">
      <c r="A54" s="67"/>
      <c r="B54" s="67"/>
      <c r="C54" s="67"/>
      <c r="D54" s="29"/>
      <c r="E54" s="29"/>
      <c r="F54" s="68"/>
      <c r="G54" s="31" t="str">
        <f t="shared" si="0"/>
        <v/>
      </c>
      <c r="H54" s="32"/>
    </row>
    <row r="55" s="2" customFormat="1" ht="22.5" customHeight="1" spans="1:8">
      <c r="A55" s="67"/>
      <c r="B55" s="67"/>
      <c r="C55" s="67"/>
      <c r="D55" s="29"/>
      <c r="E55" s="29"/>
      <c r="F55" s="68"/>
      <c r="G55" s="31" t="str">
        <f t="shared" si="0"/>
        <v/>
      </c>
      <c r="H55" s="32"/>
    </row>
    <row r="56" s="2" customFormat="1" ht="22.5" customHeight="1" spans="1:8">
      <c r="A56" s="67"/>
      <c r="B56" s="67"/>
      <c r="C56" s="67"/>
      <c r="D56" s="29"/>
      <c r="E56" s="29"/>
      <c r="F56" s="68"/>
      <c r="G56" s="31" t="str">
        <f t="shared" si="0"/>
        <v/>
      </c>
      <c r="H56" s="32"/>
    </row>
    <row r="57" s="2" customFormat="1" ht="22.5" customHeight="1" spans="1:8">
      <c r="A57" s="67"/>
      <c r="B57" s="67"/>
      <c r="C57" s="67"/>
      <c r="D57" s="29"/>
      <c r="E57" s="29"/>
      <c r="F57" s="68"/>
      <c r="G57" s="31" t="str">
        <f t="shared" si="0"/>
        <v/>
      </c>
      <c r="H57" s="32"/>
    </row>
    <row r="58" s="2" customFormat="1" ht="22.5" customHeight="1" spans="1:8">
      <c r="A58" s="67"/>
      <c r="B58" s="67"/>
      <c r="C58" s="67"/>
      <c r="D58" s="29"/>
      <c r="E58" s="29"/>
      <c r="F58" s="68"/>
      <c r="G58" s="31" t="str">
        <f t="shared" si="0"/>
        <v/>
      </c>
      <c r="H58" s="32"/>
    </row>
    <row r="59" s="2" customFormat="1" ht="22.5" customHeight="1" spans="1:8">
      <c r="A59" s="67"/>
      <c r="B59" s="67"/>
      <c r="C59" s="67"/>
      <c r="D59" s="29"/>
      <c r="E59" s="29"/>
      <c r="F59" s="68"/>
      <c r="G59" s="31" t="str">
        <f t="shared" si="0"/>
        <v/>
      </c>
      <c r="H59" s="32"/>
    </row>
    <row r="60" s="2" customFormat="1" ht="22.5" customHeight="1" spans="1:8">
      <c r="A60" s="48" t="s">
        <v>5492</v>
      </c>
      <c r="B60" s="48"/>
      <c r="C60" s="48"/>
      <c r="D60" s="48"/>
      <c r="E60" s="48"/>
      <c r="F60" s="48"/>
      <c r="G60" s="48"/>
      <c r="H60" s="48"/>
    </row>
    <row r="61" s="2" customFormat="1" ht="22.5" customHeight="1" spans="1:8">
      <c r="A61" s="67" t="s">
        <v>5493</v>
      </c>
      <c r="B61" s="67"/>
      <c r="C61" s="67"/>
      <c r="D61" s="67" t="s">
        <v>5494</v>
      </c>
      <c r="E61" s="67"/>
      <c r="F61" s="67"/>
      <c r="G61" s="67"/>
      <c r="H61" s="67"/>
    </row>
    <row r="62" s="2" customFormat="1" ht="22.5" customHeight="1" spans="1:8">
      <c r="A62" s="69" t="s">
        <v>5495</v>
      </c>
      <c r="B62" s="69"/>
      <c r="C62" s="69"/>
      <c r="D62" s="67"/>
      <c r="E62" s="67"/>
      <c r="F62" s="67"/>
      <c r="G62" s="67"/>
      <c r="H62" s="67"/>
    </row>
    <row r="63" s="2" customFormat="1" ht="22.5" customHeight="1" spans="1:8">
      <c r="A63" s="69" t="s">
        <v>5496</v>
      </c>
      <c r="B63" s="69"/>
      <c r="C63" s="69"/>
      <c r="D63" s="67"/>
      <c r="E63" s="67"/>
      <c r="F63" s="67"/>
      <c r="G63" s="67"/>
      <c r="H63" s="67"/>
    </row>
    <row r="64" s="2" customFormat="1" ht="22.5" customHeight="1" spans="1:8">
      <c r="A64" s="69" t="s">
        <v>5497</v>
      </c>
      <c r="B64" s="69"/>
      <c r="C64" s="69"/>
      <c r="D64" s="67" t="s">
        <v>5624</v>
      </c>
      <c r="E64" s="67"/>
      <c r="F64" s="67"/>
      <c r="G64" s="67"/>
      <c r="H64" s="67"/>
    </row>
    <row r="65" s="2" customFormat="1" ht="22.5" customHeight="1" spans="1:8">
      <c r="A65" s="69" t="s">
        <v>5496</v>
      </c>
      <c r="B65" s="69"/>
      <c r="C65" s="69"/>
      <c r="D65" s="67"/>
      <c r="E65" s="67"/>
      <c r="F65" s="67"/>
      <c r="G65" s="67"/>
      <c r="H65" s="67"/>
    </row>
    <row r="66" s="2" customFormat="1" ht="22.5" customHeight="1" spans="1:8">
      <c r="A66" s="82" t="s">
        <v>5498</v>
      </c>
      <c r="B66" s="83"/>
      <c r="C66" s="83"/>
      <c r="D66" s="83"/>
      <c r="E66" s="83"/>
      <c r="F66" s="83"/>
      <c r="G66" s="83"/>
      <c r="H66" s="84"/>
    </row>
    <row r="67" s="2" customFormat="1" ht="35.25" customHeight="1" spans="1:8">
      <c r="A67" s="69" t="s">
        <v>5499</v>
      </c>
      <c r="B67" s="69" t="s">
        <v>5500</v>
      </c>
      <c r="C67" s="69" t="s">
        <v>5501</v>
      </c>
      <c r="D67" s="85" t="s">
        <v>5502</v>
      </c>
      <c r="E67" s="86"/>
      <c r="F67" s="69" t="s">
        <v>5503</v>
      </c>
      <c r="G67" s="85" t="s">
        <v>5504</v>
      </c>
      <c r="H67" s="86"/>
    </row>
    <row r="68" s="2" customFormat="1" ht="31.5" customHeight="1" spans="1:8">
      <c r="A68" s="69" t="s">
        <v>5495</v>
      </c>
      <c r="B68" s="69" t="s">
        <v>5505</v>
      </c>
      <c r="C68" s="69" t="s">
        <v>5506</v>
      </c>
      <c r="D68" s="85"/>
      <c r="E68" s="86"/>
      <c r="F68" s="69"/>
      <c r="G68" s="85"/>
      <c r="H68" s="86"/>
    </row>
    <row r="69" s="2" customFormat="1" ht="31.5" customHeight="1" spans="1:8">
      <c r="A69" s="69"/>
      <c r="B69" s="69"/>
      <c r="C69" s="69"/>
      <c r="D69" s="85" t="s">
        <v>5507</v>
      </c>
      <c r="E69" s="86"/>
      <c r="F69" s="69"/>
      <c r="G69" s="85"/>
      <c r="H69" s="86"/>
    </row>
    <row r="70" s="2" customFormat="1" ht="31.5" customHeight="1" spans="1:8">
      <c r="A70" s="69"/>
      <c r="B70" s="69"/>
      <c r="C70" s="69" t="s">
        <v>5508</v>
      </c>
      <c r="D70" s="85"/>
      <c r="E70" s="86"/>
      <c r="F70" s="69"/>
      <c r="G70" s="85"/>
      <c r="H70" s="86"/>
    </row>
    <row r="71" s="2" customFormat="1" ht="31.5" customHeight="1" spans="1:8">
      <c r="A71" s="69"/>
      <c r="B71" s="69"/>
      <c r="C71" s="69"/>
      <c r="D71" s="85" t="s">
        <v>5507</v>
      </c>
      <c r="E71" s="86"/>
      <c r="F71" s="69"/>
      <c r="G71" s="85"/>
      <c r="H71" s="86"/>
    </row>
    <row r="72" s="2" customFormat="1" ht="31.5" customHeight="1" spans="1:8">
      <c r="A72" s="69"/>
      <c r="B72" s="69"/>
      <c r="C72" s="69" t="s">
        <v>5509</v>
      </c>
      <c r="D72" s="85"/>
      <c r="E72" s="86"/>
      <c r="F72" s="69"/>
      <c r="G72" s="85"/>
      <c r="H72" s="86"/>
    </row>
    <row r="73" s="2" customFormat="1" ht="31.5" customHeight="1" spans="1:8">
      <c r="A73" s="69"/>
      <c r="B73" s="69"/>
      <c r="C73" s="69"/>
      <c r="D73" s="85" t="s">
        <v>5507</v>
      </c>
      <c r="E73" s="86"/>
      <c r="F73" s="69"/>
      <c r="G73" s="85"/>
      <c r="H73" s="86"/>
    </row>
    <row r="74" s="2" customFormat="1" ht="31.5" customHeight="1" spans="1:8">
      <c r="A74" s="69"/>
      <c r="B74" s="69" t="s">
        <v>5510</v>
      </c>
      <c r="C74" s="69" t="s">
        <v>5511</v>
      </c>
      <c r="D74" s="85"/>
      <c r="E74" s="86"/>
      <c r="F74" s="69"/>
      <c r="G74" s="85"/>
      <c r="H74" s="86"/>
    </row>
    <row r="75" s="2" customFormat="1" ht="31.5" customHeight="1" spans="1:8">
      <c r="A75" s="69"/>
      <c r="B75" s="69"/>
      <c r="C75" s="69"/>
      <c r="D75" s="85" t="s">
        <v>5507</v>
      </c>
      <c r="E75" s="86"/>
      <c r="F75" s="69"/>
      <c r="G75" s="85"/>
      <c r="H75" s="86"/>
    </row>
    <row r="76" s="2" customFormat="1" ht="31.5" customHeight="1" spans="1:8">
      <c r="A76" s="69"/>
      <c r="B76" s="69"/>
      <c r="C76" s="69" t="s">
        <v>5512</v>
      </c>
      <c r="D76" s="85"/>
      <c r="E76" s="86"/>
      <c r="F76" s="69"/>
      <c r="G76" s="85"/>
      <c r="H76" s="86"/>
    </row>
    <row r="77" s="2" customFormat="1" ht="31.5" customHeight="1" spans="1:8">
      <c r="A77" s="69"/>
      <c r="B77" s="69"/>
      <c r="C77" s="69"/>
      <c r="D77" s="85" t="s">
        <v>5496</v>
      </c>
      <c r="E77" s="86"/>
      <c r="F77" s="69"/>
      <c r="G77" s="85"/>
      <c r="H77" s="86"/>
    </row>
    <row r="78" s="2" customFormat="1" ht="31.5" customHeight="1" spans="1:8">
      <c r="A78" s="69"/>
      <c r="B78" s="69"/>
      <c r="C78" s="69" t="s">
        <v>5513</v>
      </c>
      <c r="D78" s="85"/>
      <c r="E78" s="86"/>
      <c r="F78" s="69"/>
      <c r="G78" s="85"/>
      <c r="H78" s="86"/>
    </row>
    <row r="79" s="2" customFormat="1" ht="31.5" customHeight="1" spans="1:8">
      <c r="A79" s="69"/>
      <c r="B79" s="69"/>
      <c r="C79" s="69"/>
      <c r="D79" s="85" t="s">
        <v>5507</v>
      </c>
      <c r="E79" s="86"/>
      <c r="F79" s="69"/>
      <c r="G79" s="85"/>
      <c r="H79" s="86"/>
    </row>
    <row r="80" s="2" customFormat="1" ht="31.5" customHeight="1" spans="1:8">
      <c r="A80" s="69"/>
      <c r="B80" s="69" t="s">
        <v>5514</v>
      </c>
      <c r="C80" s="69" t="s">
        <v>5515</v>
      </c>
      <c r="D80" s="85"/>
      <c r="E80" s="86"/>
      <c r="F80" s="69"/>
      <c r="G80" s="85"/>
      <c r="H80" s="86"/>
    </row>
    <row r="81" s="2" customFormat="1" ht="31.5" customHeight="1" spans="1:8">
      <c r="A81" s="69"/>
      <c r="B81" s="69"/>
      <c r="C81" s="69"/>
      <c r="D81" s="85" t="s">
        <v>5507</v>
      </c>
      <c r="E81" s="86"/>
      <c r="F81" s="69"/>
      <c r="G81" s="85"/>
      <c r="H81" s="86"/>
    </row>
    <row r="82" s="2" customFormat="1" ht="31.5" customHeight="1" spans="1:8">
      <c r="A82" s="69"/>
      <c r="B82" s="69"/>
      <c r="C82" s="69" t="s">
        <v>5516</v>
      </c>
      <c r="D82" s="85"/>
      <c r="E82" s="86"/>
      <c r="F82" s="69"/>
      <c r="G82" s="85"/>
      <c r="H82" s="86"/>
    </row>
    <row r="83" s="2" customFormat="1" ht="31.5" customHeight="1" spans="1:8">
      <c r="A83" s="69"/>
      <c r="B83" s="69"/>
      <c r="C83" s="69"/>
      <c r="D83" s="85" t="s">
        <v>5496</v>
      </c>
      <c r="E83" s="86"/>
      <c r="F83" s="69"/>
      <c r="G83" s="85"/>
      <c r="H83" s="86"/>
    </row>
    <row r="84" s="2" customFormat="1" ht="31.5" customHeight="1" spans="1:8">
      <c r="A84" s="69"/>
      <c r="B84" s="69"/>
      <c r="C84" s="69" t="s">
        <v>5517</v>
      </c>
      <c r="D84" s="85"/>
      <c r="E84" s="86"/>
      <c r="F84" s="69"/>
      <c r="G84" s="85"/>
      <c r="H84" s="86"/>
    </row>
    <row r="85" s="2" customFormat="1" ht="31.5" customHeight="1" spans="1:8">
      <c r="A85" s="69"/>
      <c r="B85" s="69"/>
      <c r="C85" s="69"/>
      <c r="D85" s="85" t="s">
        <v>5507</v>
      </c>
      <c r="E85" s="86"/>
      <c r="F85" s="69"/>
      <c r="G85" s="85"/>
      <c r="H85" s="86"/>
    </row>
    <row r="86" s="2" customFormat="1" ht="48.75" customHeight="1" spans="1:8">
      <c r="A86" s="69"/>
      <c r="B86" s="69" t="s">
        <v>5518</v>
      </c>
      <c r="C86" s="69" t="s">
        <v>5519</v>
      </c>
      <c r="D86" s="85"/>
      <c r="E86" s="86"/>
      <c r="F86" s="69"/>
      <c r="G86" s="85"/>
      <c r="H86" s="86"/>
    </row>
    <row r="87" s="2" customFormat="1" ht="31.5" customHeight="1" spans="1:8">
      <c r="A87" s="69" t="s">
        <v>5520</v>
      </c>
      <c r="B87" s="69" t="s">
        <v>5521</v>
      </c>
      <c r="C87" s="69"/>
      <c r="D87" s="85"/>
      <c r="E87" s="86"/>
      <c r="F87" s="69"/>
      <c r="G87" s="85"/>
      <c r="H87" s="86"/>
    </row>
    <row r="88" s="2" customFormat="1" ht="22.5" customHeight="1" spans="1:8">
      <c r="A88" s="87" t="s">
        <v>5522</v>
      </c>
      <c r="B88" s="87"/>
      <c r="C88" s="87"/>
      <c r="D88" s="87"/>
      <c r="E88" s="87"/>
      <c r="F88" s="87"/>
      <c r="G88" s="87"/>
      <c r="H88" s="87"/>
    </row>
    <row r="89" s="2" customFormat="1" ht="22.5" customHeight="1" spans="1:8">
      <c r="A89" s="69" t="s">
        <v>5499</v>
      </c>
      <c r="B89" s="69" t="s">
        <v>5500</v>
      </c>
      <c r="C89" s="69" t="s">
        <v>5501</v>
      </c>
      <c r="D89" s="69" t="s">
        <v>5502</v>
      </c>
      <c r="E89" s="69" t="s">
        <v>5503</v>
      </c>
      <c r="F89" s="69"/>
      <c r="G89" s="69"/>
      <c r="H89" s="69" t="s">
        <v>5504</v>
      </c>
    </row>
    <row r="90" s="2" customFormat="1" ht="37.5" customHeight="1" spans="1:8">
      <c r="A90" s="69"/>
      <c r="B90" s="69"/>
      <c r="C90" s="69"/>
      <c r="D90" s="69"/>
      <c r="E90" s="69" t="s">
        <v>5523</v>
      </c>
      <c r="F90" s="69" t="s">
        <v>5524</v>
      </c>
      <c r="G90" s="69" t="s">
        <v>5525</v>
      </c>
      <c r="H90" s="69"/>
    </row>
    <row r="91" s="2" customFormat="1" ht="31.5" customHeight="1" spans="1:8">
      <c r="A91" s="69" t="s">
        <v>5497</v>
      </c>
      <c r="B91" s="69" t="s">
        <v>5505</v>
      </c>
      <c r="C91" s="69" t="s">
        <v>5506</v>
      </c>
      <c r="D91" s="69" t="s">
        <v>5526</v>
      </c>
      <c r="E91" s="69"/>
      <c r="F91" s="69" t="s">
        <v>5630</v>
      </c>
      <c r="G91" s="114" t="s">
        <v>5631</v>
      </c>
      <c r="H91" s="69" t="s">
        <v>5529</v>
      </c>
    </row>
    <row r="92" s="2" customFormat="1" ht="31.5" customHeight="1" spans="1:8">
      <c r="A92" s="69"/>
      <c r="B92" s="69"/>
      <c r="C92" s="69"/>
      <c r="D92" s="69" t="s">
        <v>5507</v>
      </c>
      <c r="E92" s="69"/>
      <c r="F92" s="69"/>
      <c r="G92" s="69"/>
      <c r="H92" s="69"/>
    </row>
    <row r="93" s="2" customFormat="1" ht="31.5" customHeight="1" spans="1:8">
      <c r="A93" s="69"/>
      <c r="B93" s="69"/>
      <c r="C93" s="69" t="s">
        <v>5508</v>
      </c>
      <c r="D93" s="69"/>
      <c r="E93" s="69"/>
      <c r="F93" s="69"/>
      <c r="G93" s="69"/>
      <c r="H93" s="69"/>
    </row>
    <row r="94" s="2" customFormat="1" ht="31.5" customHeight="1" spans="1:8">
      <c r="A94" s="69"/>
      <c r="B94" s="69"/>
      <c r="C94" s="69"/>
      <c r="D94" s="69" t="s">
        <v>5507</v>
      </c>
      <c r="E94" s="69"/>
      <c r="F94" s="69"/>
      <c r="G94" s="69"/>
      <c r="H94" s="69"/>
    </row>
    <row r="95" s="2" customFormat="1" ht="31.5" customHeight="1" spans="1:8">
      <c r="A95" s="69"/>
      <c r="B95" s="69"/>
      <c r="C95" s="69" t="s">
        <v>5509</v>
      </c>
      <c r="D95" s="69"/>
      <c r="E95" s="69"/>
      <c r="F95" s="69"/>
      <c r="G95" s="69"/>
      <c r="H95" s="69"/>
    </row>
    <row r="96" s="2" customFormat="1" ht="31.5" customHeight="1" spans="1:8">
      <c r="A96" s="69"/>
      <c r="B96" s="69"/>
      <c r="C96" s="69"/>
      <c r="D96" s="69" t="s">
        <v>5507</v>
      </c>
      <c r="E96" s="69"/>
      <c r="F96" s="69"/>
      <c r="G96" s="69"/>
      <c r="H96" s="69"/>
    </row>
    <row r="97" s="2" customFormat="1" ht="31.5" customHeight="1" spans="1:8">
      <c r="A97" s="69"/>
      <c r="B97" s="69" t="s">
        <v>5510</v>
      </c>
      <c r="C97" s="69" t="s">
        <v>5511</v>
      </c>
      <c r="D97" s="69" t="s">
        <v>5632</v>
      </c>
      <c r="E97" s="69"/>
      <c r="F97" s="69" t="s">
        <v>5633</v>
      </c>
      <c r="G97" s="69" t="s">
        <v>5634</v>
      </c>
      <c r="H97" s="69" t="s">
        <v>5529</v>
      </c>
    </row>
    <row r="98" s="2" customFormat="1" ht="31.5" customHeight="1" spans="1:8">
      <c r="A98" s="69"/>
      <c r="B98" s="69"/>
      <c r="C98" s="69"/>
      <c r="D98" s="69" t="s">
        <v>5635</v>
      </c>
      <c r="E98" s="69"/>
      <c r="F98" s="69" t="s">
        <v>5636</v>
      </c>
      <c r="G98" s="69" t="s">
        <v>5637</v>
      </c>
      <c r="H98" s="69" t="s">
        <v>5529</v>
      </c>
    </row>
    <row r="99" s="2" customFormat="1" ht="31.5" customHeight="1" spans="1:8">
      <c r="A99" s="69"/>
      <c r="B99" s="69"/>
      <c r="C99" s="69"/>
      <c r="D99" s="69" t="s">
        <v>5638</v>
      </c>
      <c r="E99" s="69"/>
      <c r="F99" s="69" t="s">
        <v>5639</v>
      </c>
      <c r="G99" s="114" t="s">
        <v>5640</v>
      </c>
      <c r="H99" s="69" t="s">
        <v>5529</v>
      </c>
    </row>
    <row r="100" s="2" customFormat="1" ht="31.5" customHeight="1" spans="1:8">
      <c r="A100" s="69"/>
      <c r="B100" s="69"/>
      <c r="C100" s="69" t="s">
        <v>5512</v>
      </c>
      <c r="D100" s="69" t="s">
        <v>5641</v>
      </c>
      <c r="E100" s="92"/>
      <c r="F100" s="92">
        <v>1</v>
      </c>
      <c r="G100" s="92">
        <v>1</v>
      </c>
      <c r="H100" s="69" t="s">
        <v>5543</v>
      </c>
    </row>
    <row r="101" s="2" customFormat="1" ht="31.5" customHeight="1" spans="1:8">
      <c r="A101" s="69"/>
      <c r="B101" s="69"/>
      <c r="C101" s="69"/>
      <c r="D101" s="69" t="s">
        <v>5642</v>
      </c>
      <c r="E101" s="92"/>
      <c r="F101" s="92">
        <v>1</v>
      </c>
      <c r="G101" s="92">
        <v>1</v>
      </c>
      <c r="H101" s="69" t="s">
        <v>5543</v>
      </c>
    </row>
    <row r="102" ht="31.5" customHeight="1" spans="1:8">
      <c r="A102" s="69"/>
      <c r="B102" s="69"/>
      <c r="C102" s="69"/>
      <c r="D102" s="69" t="s">
        <v>5643</v>
      </c>
      <c r="E102" s="92"/>
      <c r="F102" s="92">
        <v>1</v>
      </c>
      <c r="G102" s="92">
        <v>1</v>
      </c>
      <c r="H102" s="69" t="s">
        <v>5543</v>
      </c>
    </row>
    <row r="103" ht="31.5" customHeight="1" spans="1:8">
      <c r="A103" s="69"/>
      <c r="B103" s="69"/>
      <c r="C103" s="69" t="s">
        <v>5513</v>
      </c>
      <c r="D103" s="69" t="s">
        <v>5545</v>
      </c>
      <c r="E103" s="69"/>
      <c r="F103" s="69" t="s">
        <v>5546</v>
      </c>
      <c r="G103" s="69" t="s">
        <v>5546</v>
      </c>
      <c r="H103" s="69" t="s">
        <v>5529</v>
      </c>
    </row>
    <row r="104" ht="31.5" customHeight="1" spans="1:8">
      <c r="A104" s="69"/>
      <c r="B104" s="69"/>
      <c r="C104" s="69"/>
      <c r="D104" s="69" t="s">
        <v>5496</v>
      </c>
      <c r="E104" s="69"/>
      <c r="F104" s="69"/>
      <c r="G104" s="69"/>
      <c r="H104" s="69"/>
    </row>
    <row r="105" ht="37.5" customHeight="1" spans="1:8">
      <c r="A105" s="69"/>
      <c r="B105" s="69" t="s">
        <v>5514</v>
      </c>
      <c r="C105" s="69" t="s">
        <v>5515</v>
      </c>
      <c r="D105" s="69"/>
      <c r="E105" s="69"/>
      <c r="F105" s="69"/>
      <c r="G105" s="69"/>
      <c r="H105" s="69"/>
    </row>
    <row r="106" ht="37.5" customHeight="1" spans="1:8">
      <c r="A106" s="69"/>
      <c r="B106" s="69"/>
      <c r="C106" s="69" t="s">
        <v>5516</v>
      </c>
      <c r="D106" s="69" t="s">
        <v>5644</v>
      </c>
      <c r="E106" s="69"/>
      <c r="F106" s="69" t="s">
        <v>5645</v>
      </c>
      <c r="G106" s="69" t="s">
        <v>5645</v>
      </c>
      <c r="H106" s="69" t="s">
        <v>5529</v>
      </c>
    </row>
    <row r="107" ht="37.5" customHeight="1" spans="1:8">
      <c r="A107" s="69"/>
      <c r="B107" s="69"/>
      <c r="C107" s="69" t="s">
        <v>5517</v>
      </c>
      <c r="D107" s="69"/>
      <c r="E107" s="69"/>
      <c r="F107" s="69"/>
      <c r="G107" s="69"/>
      <c r="H107" s="69"/>
    </row>
    <row r="108" ht="52.5" customHeight="1" spans="1:8">
      <c r="A108" s="69"/>
      <c r="B108" s="69" t="s">
        <v>5518</v>
      </c>
      <c r="C108" s="69" t="s">
        <v>5519</v>
      </c>
      <c r="D108" s="69" t="s">
        <v>5646</v>
      </c>
      <c r="E108" s="92"/>
      <c r="F108" s="92">
        <v>0.95</v>
      </c>
      <c r="G108" s="69" t="s">
        <v>5647</v>
      </c>
      <c r="H108" s="69" t="s">
        <v>5529</v>
      </c>
    </row>
    <row r="109" ht="31.5" customHeight="1" spans="1:8">
      <c r="A109" s="69" t="s">
        <v>5520</v>
      </c>
      <c r="B109" s="69" t="s">
        <v>5553</v>
      </c>
      <c r="C109" s="69"/>
      <c r="D109" s="69"/>
      <c r="E109" s="69"/>
      <c r="F109" s="69"/>
      <c r="G109" s="69"/>
      <c r="H109" s="69"/>
    </row>
  </sheetData>
  <mergeCells count="226">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E39:H39"/>
    <mergeCell ref="I39:L39"/>
    <mergeCell ref="B40:C40"/>
    <mergeCell ref="E40:H40"/>
    <mergeCell ref="I40:L40"/>
    <mergeCell ref="B41:C41"/>
    <mergeCell ref="E41:H41"/>
    <mergeCell ref="I41:L41"/>
    <mergeCell ref="B42:C42"/>
    <mergeCell ref="E42:H42"/>
    <mergeCell ref="I42:L42"/>
    <mergeCell ref="B43:C43"/>
    <mergeCell ref="E43:H43"/>
    <mergeCell ref="I43:L43"/>
    <mergeCell ref="B44:C44"/>
    <mergeCell ref="E44:H44"/>
    <mergeCell ref="I44:L44"/>
    <mergeCell ref="B45:C45"/>
    <mergeCell ref="E45:H45"/>
    <mergeCell ref="I45:L45"/>
    <mergeCell ref="B46:C46"/>
    <mergeCell ref="E46:H46"/>
    <mergeCell ref="I46:L46"/>
    <mergeCell ref="B47:C47"/>
    <mergeCell ref="E47:H47"/>
    <mergeCell ref="I47:L47"/>
    <mergeCell ref="B48:C48"/>
    <mergeCell ref="E48:H48"/>
    <mergeCell ref="I48:L48"/>
    <mergeCell ref="A49:H49"/>
    <mergeCell ref="I49:L49"/>
    <mergeCell ref="B50:C50"/>
    <mergeCell ref="G50:H50"/>
    <mergeCell ref="B51:C51"/>
    <mergeCell ref="G51:H51"/>
    <mergeCell ref="B52:C52"/>
    <mergeCell ref="G52:H52"/>
    <mergeCell ref="B53:C53"/>
    <mergeCell ref="G53:H53"/>
    <mergeCell ref="B54:C54"/>
    <mergeCell ref="G54:H54"/>
    <mergeCell ref="B55:C55"/>
    <mergeCell ref="G55:H55"/>
    <mergeCell ref="B56:C56"/>
    <mergeCell ref="G56:H56"/>
    <mergeCell ref="B57:C57"/>
    <mergeCell ref="G57:H57"/>
    <mergeCell ref="B58:C58"/>
    <mergeCell ref="G58:H58"/>
    <mergeCell ref="B59:C59"/>
    <mergeCell ref="G59:H59"/>
    <mergeCell ref="A60:H60"/>
    <mergeCell ref="A61:C61"/>
    <mergeCell ref="D61:H61"/>
    <mergeCell ref="A62:C62"/>
    <mergeCell ref="D62:H62"/>
    <mergeCell ref="A63:C63"/>
    <mergeCell ref="D63:H63"/>
    <mergeCell ref="A64:C64"/>
    <mergeCell ref="D64:H64"/>
    <mergeCell ref="A65:C65"/>
    <mergeCell ref="D65:H65"/>
    <mergeCell ref="A66:H66"/>
    <mergeCell ref="D67:E67"/>
    <mergeCell ref="G67:H67"/>
    <mergeCell ref="D68:E68"/>
    <mergeCell ref="G68:H68"/>
    <mergeCell ref="D69:E69"/>
    <mergeCell ref="G69:H69"/>
    <mergeCell ref="D70:E70"/>
    <mergeCell ref="G70:H70"/>
    <mergeCell ref="D71:E71"/>
    <mergeCell ref="G71:H71"/>
    <mergeCell ref="D72:E72"/>
    <mergeCell ref="G72:H72"/>
    <mergeCell ref="D73:E73"/>
    <mergeCell ref="G73:H73"/>
    <mergeCell ref="D74:E74"/>
    <mergeCell ref="G74:H74"/>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D87:E87"/>
    <mergeCell ref="G87:H87"/>
    <mergeCell ref="A88:H88"/>
    <mergeCell ref="E89:G89"/>
    <mergeCell ref="A68:A86"/>
    <mergeCell ref="A89:A90"/>
    <mergeCell ref="A91:A108"/>
    <mergeCell ref="B68:B73"/>
    <mergeCell ref="B74:B79"/>
    <mergeCell ref="B80:B85"/>
    <mergeCell ref="B89:B90"/>
    <mergeCell ref="B91:B96"/>
    <mergeCell ref="B97:B104"/>
    <mergeCell ref="B105:B107"/>
    <mergeCell ref="C68:C69"/>
    <mergeCell ref="C70:C71"/>
    <mergeCell ref="C72:C73"/>
    <mergeCell ref="C74:C75"/>
    <mergeCell ref="C76:C77"/>
    <mergeCell ref="C78:C79"/>
    <mergeCell ref="C80:C81"/>
    <mergeCell ref="C82:C83"/>
    <mergeCell ref="C84:C85"/>
    <mergeCell ref="C89:C90"/>
    <mergeCell ref="C91:C92"/>
    <mergeCell ref="C93:C94"/>
    <mergeCell ref="C95:C96"/>
    <mergeCell ref="C97:C99"/>
    <mergeCell ref="C100:C102"/>
    <mergeCell ref="C103:C104"/>
    <mergeCell ref="D89:D90"/>
    <mergeCell ref="H2:H8"/>
    <mergeCell ref="H89:H90"/>
    <mergeCell ref="M39:O48"/>
    <mergeCell ref="A23:B26"/>
    <mergeCell ref="A27:B36"/>
    <mergeCell ref="K14:O16"/>
  </mergeCells>
  <conditionalFormatting sqref="C17:D17">
    <cfRule type="expression" dxfId="0" priority="17">
      <formula>OR($C$17=CS!$E$3,$C$17=CS!$E$4)</formula>
    </cfRule>
  </conditionalFormatting>
  <conditionalFormatting sqref="G17:H17">
    <cfRule type="expression" dxfId="0" priority="16">
      <formula>OR(AND($G$17&lt;&gt;"是",SUM(COUNTIF($A$39:$A$48,"309*"),COUNTIF($A$39:$A$48,"310*"))&gt;0),AND($G$17="是",SUM(COUNTIF($A$39:$A$48,"309*"),COUNTIF($A$39:$A$48,"310*"))=0))</formula>
    </cfRule>
  </conditionalFormatting>
  <conditionalFormatting sqref="K18:O18">
    <cfRule type="expression" dxfId="1" priority="29">
      <formula>$AB$18=TRUE</formula>
    </cfRule>
  </conditionalFormatting>
  <conditionalFormatting sqref="C22:D22">
    <cfRule type="expression" dxfId="0" priority="15">
      <formula>$C$22&lt;$G$22</formula>
    </cfRule>
  </conditionalFormatting>
  <conditionalFormatting sqref="D38">
    <cfRule type="expression" dxfId="0" priority="178">
      <formula>AND($G$28&gt;0,SUM($D$39:$D$48)&gt;0,$G$28&lt;&gt;SUM($D$39:$D$48))</formula>
    </cfRule>
  </conditionalFormatting>
  <conditionalFormatting sqref="A40">
    <cfRule type="expression" dxfId="0" priority="7">
      <formula>OR(AND(COUNTIF($C$18,"发改立项")&lt;1,LEFT(A40,3)="309"),AND(COUNTIF($C$18,"发改立项")&gt;0,LEFT(A40,3)="310"))</formula>
    </cfRule>
    <cfRule type="expression" dxfId="0" priority="10">
      <formula>COUNTIF(CS!$K$2:$K$100,A40)=1</formula>
    </cfRule>
  </conditionalFormatting>
  <conditionalFormatting sqref="B40:C40">
    <cfRule type="expression" dxfId="0" priority="4">
      <formula>COUNTIF(CS!$B$12:$B$14,I40)&gt;0</formula>
    </cfRule>
  </conditionalFormatting>
  <conditionalFormatting sqref="A41">
    <cfRule type="expression" dxfId="0" priority="6">
      <formula>OR(AND(COUNTIF($C$18,"发改立项")&lt;1,LEFT(A41,3)="309"),AND(COUNTIF($C$18,"发改立项")&gt;0,LEFT(A41,3)="310"))</formula>
    </cfRule>
    <cfRule type="expression" dxfId="0" priority="9">
      <formula>COUNTIF(CS!$K$2:$K$100,A41)=1</formula>
    </cfRule>
  </conditionalFormatting>
  <conditionalFormatting sqref="B41:C41">
    <cfRule type="expression" dxfId="0" priority="3">
      <formula>COUNTIF(CS!$B$12:$B$14,I41)&gt;0</formula>
    </cfRule>
  </conditionalFormatting>
  <conditionalFormatting sqref="A42">
    <cfRule type="expression" dxfId="0" priority="5">
      <formula>OR(AND(COUNTIF($C$18,"发改立项")&lt;1,LEFT(A42,3)="309"),AND(COUNTIF($C$18,"发改立项")&gt;0,LEFT(A42,3)="310"))</formula>
    </cfRule>
    <cfRule type="expression" dxfId="0" priority="8">
      <formula>COUNTIF(CS!$K$2:$K$100,A42)=1</formula>
    </cfRule>
  </conditionalFormatting>
  <conditionalFormatting sqref="B42:C42">
    <cfRule type="expression" dxfId="0" priority="2">
      <formula>COUNTIF(CS!$B$12:$B$14,I42)&gt;0</formula>
    </cfRule>
  </conditionalFormatting>
  <conditionalFormatting sqref="B43:C43">
    <cfRule type="expression" dxfId="0" priority="1">
      <formula>COUNTIF(CS!$B$12:$B$14,I43)&gt;0</formula>
    </cfRule>
  </conditionalFormatting>
  <conditionalFormatting sqref="D39:D48">
    <cfRule type="expression" dxfId="2" priority="19">
      <formula>AND(A39=CS!$L$39,D39&gt;SUM(SUM($G$29,$G$34)*0.02,$G$35:$G$36))</formula>
    </cfRule>
  </conditionalFormatting>
  <conditionalFormatting sqref="A39 A43:A48">
    <cfRule type="expression" dxfId="0" priority="21">
      <formula>OR(AND(COUNTIF($C$18,"发改立项")&lt;1,LEFT(A39,3)="309"),AND(COUNTIF($C$18,"发改立项")&gt;0,LEFT(A39,3)="310"))</formula>
    </cfRule>
    <cfRule type="expression" dxfId="0" priority="22">
      <formula>COUNTIF(CS!$K$2:$K$100,A39)=1</formula>
    </cfRule>
  </conditionalFormatting>
  <conditionalFormatting sqref="B39:C39 B44:C48">
    <cfRule type="expression" dxfId="0" priority="13">
      <formula>COUNTIF(CS!$B$12:$B$14,I39)&gt;0</formula>
    </cfRule>
  </conditionalFormatting>
  <conditionalFormatting sqref="I39:L48">
    <cfRule type="expression" dxfId="3" priority="11">
      <formula>COUNTIF(CS!$B$12:$B$14,I39)&gt;0</formula>
    </cfRule>
  </conditionalFormatting>
  <dataValidations count="15">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errorStyle="warning">
      <formula1>2000</formula1>
      <formula2>3000</formula2>
    </dataValidation>
    <dataValidation type="whole" operator="between" allowBlank="1" showInputMessage="1" showErrorMessage="1" sqref="F19 H19">
      <formula1>2000</formula1>
      <formula2>3000</formula2>
    </dataValidation>
    <dataValidation type="list" allowBlank="1" showInputMessage="1" showErrorMessage="1" sqref="A39:A48">
      <formula1>CS!$L$2:$L$100</formula1>
    </dataValidation>
    <dataValidation type="list" allowBlank="1" showInputMessage="1" showErrorMessage="1" sqref="A51:A59">
      <formula1>CS!$I$2:$I$4</formula1>
    </dataValidation>
    <dataValidation type="list" allowBlank="1" showInputMessage="1" showErrorMessage="1" sqref="B39:C48">
      <formula1>CS!$BP$2:$BP$1835</formula1>
    </dataValidation>
    <dataValidation type="list" allowBlank="1" showInputMessage="1" showErrorMessage="1" sqref="B51:C59">
      <formula1>CS!$J$2:$J$3</formula1>
    </dataValidation>
  </dataValidations>
  <hyperlinks>
    <hyperlink ref="I12:P12" location="项目申报汇总信息表!A1" display="转到项目申报汇总信息表"/>
    <hyperlink ref="I37" r:id="rId14" display="点击查看《政府收支分类科目》"/>
    <hyperlink ref="I37:P37" r:id="rId14" display="点击查看《政府收支分类科目》"/>
  </hyperlinks>
  <printOptions horizontalCentered="1"/>
  <pageMargins left="0.708661417322835" right="0.708661417322835" top="0.748031496062992" bottom="0.748031496062992" header="0.31496062992126" footer="0.31496062992126"/>
  <pageSetup paperSize="9" firstPageNumber="0" orientation="portrait" useFirstPageNumber="1"/>
  <headerFooter differentFirst="1">
    <oddFooter>&amp;C第 &amp;P 页，共 &amp;N-1 页</oddFooter>
  </headerFooter>
  <rowBreaks count="4" manualBreakCount="4">
    <brk id="9" max="16383" man="1"/>
    <brk id="36" max="16383" man="1"/>
    <brk id="65"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name="Group Box 1"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5122" name="Check Box 2" r:id="rId5">
              <controlPr defaultSize="0">
                <anchor moveWithCells="1">
                  <from>
                    <xdr:col>8</xdr:col>
                    <xdr:colOff>412115</xdr:colOff>
                    <xdr:row>13</xdr:row>
                    <xdr:rowOff>59055</xdr:rowOff>
                  </from>
                  <to>
                    <xdr:col>9</xdr:col>
                    <xdr:colOff>513715</xdr:colOff>
                    <xdr:row>14</xdr:row>
                    <xdr:rowOff>27940</xdr:rowOff>
                  </to>
                </anchor>
              </controlPr>
            </control>
          </mc:Choice>
        </mc:AlternateContent>
        <mc:AlternateContent xmlns:mc="http://schemas.openxmlformats.org/markup-compatibility/2006">
          <mc:Choice Requires="x14">
            <control shapeId="5123" name="Check Box 3" r:id="rId6">
              <controlPr defaultSize="0">
                <anchor moveWithCells="1">
                  <from>
                    <xdr:col>8</xdr:col>
                    <xdr:colOff>414020</xdr:colOff>
                    <xdr:row>13</xdr:row>
                    <xdr:rowOff>260985</xdr:rowOff>
                  </from>
                  <to>
                    <xdr:col>9</xdr:col>
                    <xdr:colOff>532765</xdr:colOff>
                    <xdr:row>14</xdr:row>
                    <xdr:rowOff>229235</xdr:rowOff>
                  </to>
                </anchor>
              </controlPr>
            </control>
          </mc:Choice>
        </mc:AlternateContent>
        <mc:AlternateContent xmlns:mc="http://schemas.openxmlformats.org/markup-compatibility/2006">
          <mc:Choice Requires="x14">
            <control shapeId="5124" name="Check Box 4" r:id="rId7">
              <controlPr defaultSize="0">
                <anchor moveWithCells="1">
                  <from>
                    <xdr:col>8</xdr:col>
                    <xdr:colOff>411480</xdr:colOff>
                    <xdr:row>14</xdr:row>
                    <xdr:rowOff>176530</xdr:rowOff>
                  </from>
                  <to>
                    <xdr:col>10</xdr:col>
                    <xdr:colOff>654685</xdr:colOff>
                    <xdr:row>15</xdr:row>
                    <xdr:rowOff>145415</xdr:rowOff>
                  </to>
                </anchor>
              </controlPr>
            </control>
          </mc:Choice>
        </mc:AlternateContent>
        <mc:AlternateContent xmlns:mc="http://schemas.openxmlformats.org/markup-compatibility/2006">
          <mc:Choice Requires="x14">
            <control shapeId="5125" name="Check Box 5" r:id="rId8">
              <controlPr defaultSize="0">
                <anchor moveWithCells="1">
                  <from>
                    <xdr:col>8</xdr:col>
                    <xdr:colOff>411480</xdr:colOff>
                    <xdr:row>15</xdr:row>
                    <xdr:rowOff>92710</xdr:rowOff>
                  </from>
                  <to>
                    <xdr:col>10</xdr:col>
                    <xdr:colOff>616585</xdr:colOff>
                    <xdr:row>16</xdr:row>
                    <xdr:rowOff>61595</xdr:rowOff>
                  </to>
                </anchor>
              </controlPr>
            </control>
          </mc:Choice>
        </mc:AlternateContent>
        <mc:AlternateContent xmlns:mc="http://schemas.openxmlformats.org/markup-compatibility/2006">
          <mc:Choice Requires="x14">
            <control shapeId="5126" name="Check Box 6" r:id="rId9">
              <controlPr defaultSize="0">
                <anchor moveWithCells="1">
                  <from>
                    <xdr:col>8</xdr:col>
                    <xdr:colOff>411480</xdr:colOff>
                    <xdr:row>16</xdr:row>
                    <xdr:rowOff>8890</xdr:rowOff>
                  </from>
                  <to>
                    <xdr:col>10</xdr:col>
                    <xdr:colOff>18415</xdr:colOff>
                    <xdr:row>16</xdr:row>
                    <xdr:rowOff>262890</xdr:rowOff>
                  </to>
                </anchor>
              </controlPr>
            </control>
          </mc:Choice>
        </mc:AlternateContent>
        <mc:AlternateContent xmlns:mc="http://schemas.openxmlformats.org/markup-compatibility/2006">
          <mc:Choice Requires="x14">
            <control shapeId="5127" name="Check Box 7" r:id="rId10">
              <controlPr defaultSize="0">
                <anchor moveWithCells="1">
                  <from>
                    <xdr:col>8</xdr:col>
                    <xdr:colOff>416560</xdr:colOff>
                    <xdr:row>16</xdr:row>
                    <xdr:rowOff>210185</xdr:rowOff>
                  </from>
                  <to>
                    <xdr:col>9</xdr:col>
                    <xdr:colOff>685165</xdr:colOff>
                    <xdr:row>17</xdr:row>
                    <xdr:rowOff>179070</xdr:rowOff>
                  </to>
                </anchor>
              </controlPr>
            </control>
          </mc:Choice>
        </mc:AlternateContent>
        <mc:AlternateContent xmlns:mc="http://schemas.openxmlformats.org/markup-compatibility/2006">
          <mc:Choice Requires="x14">
            <control shapeId="5128" name="Check Box 8" r:id="rId11">
              <controlPr defaultSize="0">
                <anchor moveWithCells="1">
                  <from>
                    <xdr:col>8</xdr:col>
                    <xdr:colOff>416560</xdr:colOff>
                    <xdr:row>17</xdr:row>
                    <xdr:rowOff>126365</xdr:rowOff>
                  </from>
                  <to>
                    <xdr:col>9</xdr:col>
                    <xdr:colOff>666115</xdr:colOff>
                    <xdr:row>18</xdr:row>
                    <xdr:rowOff>95250</xdr:rowOff>
                  </to>
                </anchor>
              </controlPr>
            </control>
          </mc:Choice>
        </mc:AlternateContent>
        <mc:AlternateContent xmlns:mc="http://schemas.openxmlformats.org/markup-compatibility/2006">
          <mc:Choice Requires="x14">
            <control shapeId="5143" name="Group Box 23" r:id="rId12">
              <controlPr print="0" defaultSize="0">
                <anchor moveWithCells="1">
                  <from>
                    <xdr:col>11</xdr:col>
                    <xdr:colOff>428625</xdr:colOff>
                    <xdr:row>37</xdr:row>
                    <xdr:rowOff>180975</xdr:rowOff>
                  </from>
                  <to>
                    <xdr:col>15</xdr:col>
                    <xdr:colOff>209550</xdr:colOff>
                    <xdr:row>41</xdr:row>
                    <xdr:rowOff>355600</xdr:rowOff>
                  </to>
                </anchor>
              </controlPr>
            </control>
          </mc:Choice>
        </mc:AlternateContent>
        <mc:AlternateContent xmlns:mc="http://schemas.openxmlformats.org/markup-compatibility/2006">
          <mc:Choice Requires="x14">
            <control shapeId="5144" name="Group Box 24" r:id="rId13">
              <controlPr print="0" defaultSize="0">
                <anchor moveWithCells="1">
                  <from>
                    <xdr:col>8</xdr:col>
                    <xdr:colOff>209550</xdr:colOff>
                    <xdr:row>37</xdr:row>
                    <xdr:rowOff>171450</xdr:rowOff>
                  </from>
                  <to>
                    <xdr:col>11</xdr:col>
                    <xdr:colOff>238125</xdr:colOff>
                    <xdr:row>41</xdr:row>
                    <xdr:rowOff>346075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AC112"/>
  <sheetViews>
    <sheetView showGridLines="0" topLeftCell="A96"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卫生健康事务</v>
      </c>
      <c r="E4" s="8"/>
      <c r="F4" s="8"/>
      <c r="G4" s="8"/>
      <c r="H4" s="6"/>
      <c r="I4" s="70"/>
    </row>
    <row r="5" customFormat="1" ht="64.5" customHeight="1" spans="1:9">
      <c r="A5" s="7" t="s">
        <v>5426</v>
      </c>
      <c r="B5" s="7"/>
      <c r="C5" s="7"/>
      <c r="D5" s="9" t="str">
        <f>IF(村级组织运转!D5="","",村级组织运转!D5)</f>
        <v>183001-广水市余店镇人民政府</v>
      </c>
      <c r="E5" s="9"/>
      <c r="F5" s="9"/>
      <c r="G5" s="9"/>
      <c r="H5" s="6"/>
      <c r="I5" s="70"/>
    </row>
    <row r="6" customFormat="1" ht="64.5" customHeight="1" spans="1:9">
      <c r="A6" s="7" t="s">
        <v>5427</v>
      </c>
      <c r="B6" s="7" t="s">
        <v>20</v>
      </c>
      <c r="C6" s="7"/>
      <c r="D6" s="8" t="s">
        <v>34</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8">
      <c r="A11" s="17" t="s">
        <v>5432</v>
      </c>
      <c r="B11" s="17"/>
      <c r="C11" s="18"/>
      <c r="D11" s="19"/>
      <c r="E11" s="19"/>
      <c r="G11" s="20" t="s">
        <v>5433</v>
      </c>
      <c r="H11" s="20"/>
    </row>
    <row r="12" s="2" customFormat="1" ht="22.5" customHeight="1" spans="1:29">
      <c r="A12" s="21" t="s">
        <v>5434</v>
      </c>
      <c r="B12" s="22"/>
      <c r="C12" s="21" t="str">
        <f ca="1">MID(CELL("filename",A1),FIND("]",CELL("filename",A1))+1,99)</f>
        <v>卫生健康事务</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22.5" customHeight="1" spans="1:29">
      <c r="A13" s="21" t="s">
        <v>5438</v>
      </c>
      <c r="B13" s="22"/>
      <c r="C13" s="21" t="s">
        <v>5439</v>
      </c>
      <c r="D13" s="22"/>
      <c r="E13" s="21" t="s">
        <v>5440</v>
      </c>
      <c r="F13" s="22"/>
      <c r="G13" s="25" t="s">
        <v>5439</v>
      </c>
      <c r="H13" s="26"/>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67</v>
      </c>
      <c r="D17" s="22"/>
      <c r="E17" s="27" t="s">
        <v>7</v>
      </c>
      <c r="F17" s="27"/>
      <c r="G17" s="27"/>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f>IF(村级组织运转!C19="","",村级组织运转!C19)</f>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c r="D20" s="29"/>
      <c r="E20" s="29"/>
      <c r="F20" s="29"/>
      <c r="G20" s="29"/>
      <c r="H20" s="29"/>
    </row>
    <row r="21" s="2" customFormat="1" ht="90" customHeight="1" spans="1:8">
      <c r="A21" s="21" t="s">
        <v>5457</v>
      </c>
      <c r="B21" s="22"/>
      <c r="C21" s="29" t="s">
        <v>5648</v>
      </c>
      <c r="D21" s="29"/>
      <c r="E21" s="29"/>
      <c r="F21" s="29"/>
      <c r="G21" s="29"/>
      <c r="H21" s="29"/>
    </row>
    <row r="22" s="2" customFormat="1" ht="22.5" customHeight="1" spans="1:8">
      <c r="A22" s="21" t="s">
        <v>5459</v>
      </c>
      <c r="B22" s="22"/>
      <c r="C22" s="30">
        <v>630500</v>
      </c>
      <c r="D22" s="30"/>
      <c r="E22" s="21" t="s">
        <v>5460</v>
      </c>
      <c r="F22" s="22"/>
      <c r="G22" s="31">
        <f>G28</f>
        <v>131100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c r="H24" s="27"/>
    </row>
    <row r="25" s="2" customFormat="1" ht="22.5" customHeight="1" spans="1:8">
      <c r="A25" s="35"/>
      <c r="B25" s="36"/>
      <c r="C25" s="21" t="str">
        <f>IF(C19="","",C19-1&amp;"年")</f>
        <v>2024年</v>
      </c>
      <c r="D25" s="22"/>
      <c r="E25" s="37">
        <v>131100</v>
      </c>
      <c r="F25" s="37">
        <v>131100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131100</v>
      </c>
      <c r="H28" s="30"/>
    </row>
    <row r="29" s="2" customFormat="1" ht="22.5" customHeight="1" spans="1:8">
      <c r="A29" s="35"/>
      <c r="B29" s="36"/>
      <c r="C29" s="42" t="s">
        <v>5471</v>
      </c>
      <c r="D29" s="43"/>
      <c r="E29" s="43"/>
      <c r="F29" s="43"/>
      <c r="G29" s="30">
        <f>SUM(G30,G33)</f>
        <v>131100</v>
      </c>
      <c r="H29" s="30"/>
    </row>
    <row r="30" s="2" customFormat="1" ht="22.5" customHeight="1" spans="1:8">
      <c r="A30" s="35"/>
      <c r="B30" s="36"/>
      <c r="C30" s="44" t="s">
        <v>5472</v>
      </c>
      <c r="D30" s="45"/>
      <c r="E30" s="45"/>
      <c r="F30" s="45"/>
      <c r="G30" s="30">
        <f>SUM(G31:G32)</f>
        <v>131100</v>
      </c>
      <c r="H30" s="30"/>
    </row>
    <row r="31" s="2" customFormat="1" ht="22.5" customHeight="1" spans="1:8">
      <c r="A31" s="35"/>
      <c r="B31" s="36"/>
      <c r="C31" s="44" t="s">
        <v>5473</v>
      </c>
      <c r="D31" s="45"/>
      <c r="E31" s="45"/>
      <c r="F31" s="45"/>
      <c r="G31" s="30">
        <v>131100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36" customHeight="1" spans="1:16">
      <c r="A39" s="50" t="s">
        <v>285</v>
      </c>
      <c r="B39" s="51" t="s">
        <v>174</v>
      </c>
      <c r="C39" s="52"/>
      <c r="D39" s="53">
        <v>22500</v>
      </c>
      <c r="E39" s="64" t="s">
        <v>5649</v>
      </c>
      <c r="F39" s="64"/>
      <c r="G39" s="64"/>
      <c r="H39" s="64"/>
      <c r="I39" s="77" t="str">
        <f>IF(B39="","",IFERROR(IF(COUNTIF(CS!$BR$2:$BR$1835,B39)&gt;0,IF(ISNUMBER(MID(B39,7,1)*1)=TRUE,CS!$B$13,CS!$B$14),VLOOKUP(B39,CS!BP:BQ,2,0)),CS!$B$12))</f>
        <v>一般行政管理事务</v>
      </c>
      <c r="J39" s="78"/>
      <c r="K39" s="78"/>
      <c r="L39" s="78"/>
      <c r="M39" s="79" t="s">
        <v>5484</v>
      </c>
      <c r="N39" s="79"/>
      <c r="O39" s="79"/>
      <c r="P39" s="73"/>
    </row>
    <row r="40" s="2" customFormat="1" ht="78" customHeight="1" spans="1:16">
      <c r="A40" s="50" t="s">
        <v>121</v>
      </c>
      <c r="B40" s="51" t="s">
        <v>174</v>
      </c>
      <c r="C40" s="52"/>
      <c r="D40" s="53">
        <v>35000</v>
      </c>
      <c r="E40" s="64" t="s">
        <v>5650</v>
      </c>
      <c r="F40" s="64"/>
      <c r="G40" s="64"/>
      <c r="H40" s="64"/>
      <c r="I40" s="77" t="str">
        <f>IF(B40="","",IFERROR(IF(COUNTIF(CS!$BR$2:$BR$1835,B40)&gt;0,IF(ISNUMBER(MID(B40,7,1)*1)=TRUE,CS!$B$13,CS!$B$14),VLOOKUP(B40,CS!BP:BQ,2,0)),CS!$B$12))</f>
        <v>一般行政管理事务</v>
      </c>
      <c r="J40" s="78"/>
      <c r="K40" s="78"/>
      <c r="L40" s="78"/>
      <c r="M40" s="79"/>
      <c r="N40" s="79"/>
      <c r="O40" s="79"/>
      <c r="P40" s="73"/>
    </row>
    <row r="41" s="2" customFormat="1" ht="30" customHeight="1" spans="1:16">
      <c r="A41" s="50" t="s">
        <v>98</v>
      </c>
      <c r="B41" s="51" t="s">
        <v>174</v>
      </c>
      <c r="C41" s="52"/>
      <c r="D41" s="53">
        <v>18600</v>
      </c>
      <c r="E41" s="64" t="s">
        <v>5651</v>
      </c>
      <c r="F41" s="64"/>
      <c r="G41" s="64"/>
      <c r="H41" s="64"/>
      <c r="I41" s="77" t="str">
        <f>IF(B41="","",IFERROR(IF(COUNTIF(CS!$BR$2:$BR$1835,B41)&gt;0,IF(ISNUMBER(MID(B41,7,1)*1)=TRUE,CS!$B$13,CS!$B$14),VLOOKUP(B41,CS!BP:BQ,2,0)),CS!$B$12))</f>
        <v>一般行政管理事务</v>
      </c>
      <c r="J41" s="78"/>
      <c r="K41" s="78"/>
      <c r="L41" s="78"/>
      <c r="M41" s="79"/>
      <c r="N41" s="79"/>
      <c r="O41" s="79"/>
      <c r="P41" s="73"/>
    </row>
    <row r="42" s="2" customFormat="1" ht="30" customHeight="1" spans="1:16">
      <c r="A42" s="50" t="s">
        <v>121</v>
      </c>
      <c r="B42" s="51" t="s">
        <v>174</v>
      </c>
      <c r="C42" s="52"/>
      <c r="D42" s="53">
        <v>40000</v>
      </c>
      <c r="E42" s="64" t="s">
        <v>5652</v>
      </c>
      <c r="F42" s="64"/>
      <c r="G42" s="64"/>
      <c r="H42" s="64"/>
      <c r="I42" s="77" t="str">
        <f>IF(B42="","",IFERROR(IF(COUNTIF(CS!$BR$2:$BR$1835,B42)&gt;0,IF(ISNUMBER(MID(B42,7,1)*1)=TRUE,CS!$B$13,CS!$B$14),VLOOKUP(B42,CS!BP:BQ,2,0)),CS!$B$12))</f>
        <v>一般行政管理事务</v>
      </c>
      <c r="J42" s="78"/>
      <c r="K42" s="78"/>
      <c r="L42" s="78"/>
      <c r="M42" s="79"/>
      <c r="N42" s="79"/>
      <c r="O42" s="79"/>
      <c r="P42" s="73"/>
    </row>
    <row r="43" s="2" customFormat="1" ht="30" customHeight="1" spans="1:16">
      <c r="A43" s="50" t="s">
        <v>268</v>
      </c>
      <c r="B43" s="51" t="s">
        <v>174</v>
      </c>
      <c r="C43" s="52"/>
      <c r="D43" s="53">
        <v>15000</v>
      </c>
      <c r="E43" s="64" t="s">
        <v>5653</v>
      </c>
      <c r="F43" s="64"/>
      <c r="G43" s="64"/>
      <c r="H43" s="64"/>
      <c r="I43" s="77" t="str">
        <f>IF(B43="","",IFERROR(IF(COUNTIF(CS!$BR$2:$BR$1835,B43)&gt;0,IF(ISNUMBER(MID(B43,7,1)*1)=TRUE,CS!$B$13,CS!$B$14),VLOOKUP(B43,CS!BP:BQ,2,0)),CS!$B$12))</f>
        <v>一般行政管理事务</v>
      </c>
      <c r="J43" s="78"/>
      <c r="K43" s="78"/>
      <c r="L43" s="78"/>
      <c r="M43" s="79"/>
      <c r="N43" s="79"/>
      <c r="O43" s="79"/>
      <c r="P43" s="73"/>
    </row>
    <row r="44" s="2" customFormat="1" ht="30" customHeight="1" spans="1:16">
      <c r="A44" s="50"/>
      <c r="B44" s="51"/>
      <c r="C44" s="52"/>
      <c r="D44" s="53"/>
      <c r="E44" s="64"/>
      <c r="F44" s="64"/>
      <c r="G44" s="64"/>
      <c r="H44" s="64"/>
      <c r="I44" s="77" t="str">
        <f>IF(B44="","",IFERROR(IF(COUNTIF(CS!$BR$2:$BR$1835,B44)&gt;0,IF(ISNUMBER(MID(B44,7,1)*1)=TRUE,CS!$B$13,CS!$B$14),VLOOKUP(B44,CS!BP:BQ,2,0)),CS!$B$12))</f>
        <v/>
      </c>
      <c r="J44" s="78"/>
      <c r="K44" s="78"/>
      <c r="L44" s="78"/>
      <c r="M44" s="79"/>
      <c r="N44" s="79"/>
      <c r="O44" s="79"/>
      <c r="P44" s="73"/>
    </row>
    <row r="45" s="2" customFormat="1" ht="30" customHeight="1" spans="1:16">
      <c r="A45" s="50"/>
      <c r="B45" s="51"/>
      <c r="C45" s="52"/>
      <c r="D45" s="53"/>
      <c r="E45" s="93"/>
      <c r="F45" s="93"/>
      <c r="G45" s="93"/>
      <c r="H45" s="93"/>
      <c r="I45" s="77" t="str">
        <f>IF(B45="","",IFERROR(IF(COUNTIF(CS!$BR$2:$BR$1835,B45)&gt;0,IF(ISNUMBER(MID(B45,7,1)*1)=TRUE,CS!$B$13,CS!$B$14),VLOOKUP(B45,CS!BP:BQ,2,0)),CS!$B$12))</f>
        <v/>
      </c>
      <c r="J45" s="78"/>
      <c r="K45" s="78"/>
      <c r="L45" s="78"/>
      <c r="M45" s="79"/>
      <c r="N45" s="79"/>
      <c r="O45" s="79"/>
      <c r="P45" s="73"/>
    </row>
    <row r="46" s="2" customFormat="1" ht="30" customHeight="1" spans="1:16">
      <c r="A46" s="50"/>
      <c r="B46" s="51"/>
      <c r="C46" s="52"/>
      <c r="D46" s="53"/>
      <c r="E46" s="93"/>
      <c r="F46" s="93"/>
      <c r="G46" s="93"/>
      <c r="H46" s="93"/>
      <c r="I46" s="77" t="str">
        <f>IF(B46="","",IFERROR(IF(COUNTIF(CS!$BR$2:$BR$1835,B46)&gt;0,IF(ISNUMBER(MID(B46,7,1)*1)=TRUE,CS!$B$13,CS!$B$14),VLOOKUP(B46,CS!BP:BQ,2,0)),CS!$B$12))</f>
        <v/>
      </c>
      <c r="J46" s="78"/>
      <c r="K46" s="78"/>
      <c r="L46" s="78"/>
      <c r="M46" s="79"/>
      <c r="N46" s="79"/>
      <c r="O46" s="79"/>
      <c r="P46" s="73"/>
    </row>
    <row r="47" s="2" customFormat="1" ht="30" customHeight="1" spans="1:16">
      <c r="A47" s="50"/>
      <c r="B47" s="51"/>
      <c r="C47" s="52"/>
      <c r="D47" s="53"/>
      <c r="E47" s="93"/>
      <c r="F47" s="93"/>
      <c r="G47" s="93"/>
      <c r="H47" s="93"/>
      <c r="I47" s="77" t="str">
        <f>IF(B47="","",IFERROR(IF(COUNTIF(CS!$BR$2:$BR$1835,B47)&gt;0,IF(ISNUMBER(MID(B47,7,1)*1)=TRUE,CS!$B$13,CS!$B$14),VLOOKUP(B47,CS!BP:BQ,2,0)),CS!$B$12))</f>
        <v/>
      </c>
      <c r="J47" s="78"/>
      <c r="K47" s="78"/>
      <c r="L47" s="78"/>
      <c r="M47" s="79"/>
      <c r="N47" s="79"/>
      <c r="O47" s="79"/>
      <c r="P47" s="73"/>
    </row>
    <row r="48" s="2" customFormat="1" ht="30" customHeight="1" spans="1:16">
      <c r="A48" s="50"/>
      <c r="B48" s="51"/>
      <c r="C48" s="52"/>
      <c r="D48" s="53"/>
      <c r="E48" s="93"/>
      <c r="F48" s="93"/>
      <c r="G48" s="93"/>
      <c r="H48" s="93"/>
      <c r="I48" s="77" t="str">
        <f>IF(B48="","",IFERROR(IF(COUNTIF(CS!$BR$2:$BR$1835,B48)&gt;0,IF(ISNUMBER(MID(B48,7,1)*1)=TRUE,CS!$B$13,CS!$B$14),VLOOKUP(B48,CS!BP:BQ,2,0)),CS!$B$12))</f>
        <v/>
      </c>
      <c r="J48" s="78"/>
      <c r="K48" s="78"/>
      <c r="L48" s="78"/>
      <c r="M48" s="79"/>
      <c r="N48" s="79"/>
      <c r="O48" s="79"/>
      <c r="P48" s="73"/>
    </row>
    <row r="49" s="2" customFormat="1" ht="22.5" customHeight="1" spans="1:16">
      <c r="A49" s="48" t="s">
        <v>5487</v>
      </c>
      <c r="B49" s="48"/>
      <c r="C49" s="48"/>
      <c r="D49" s="48"/>
      <c r="E49" s="48"/>
      <c r="F49" s="48"/>
      <c r="G49" s="48"/>
      <c r="H49" s="48"/>
      <c r="I49" s="80"/>
      <c r="J49" s="73"/>
      <c r="K49" s="73"/>
      <c r="L49" s="73"/>
      <c r="M49" s="73"/>
      <c r="N49" s="73"/>
      <c r="O49" s="73"/>
      <c r="P49" s="73"/>
    </row>
    <row r="50" s="2" customFormat="1" ht="22.5" customHeight="1" spans="1:8">
      <c r="A50" s="29" t="s">
        <v>8</v>
      </c>
      <c r="B50" s="65" t="s">
        <v>9</v>
      </c>
      <c r="C50" s="66"/>
      <c r="D50" s="29" t="s">
        <v>5488</v>
      </c>
      <c r="E50" s="29" t="s">
        <v>5489</v>
      </c>
      <c r="F50" s="29" t="s">
        <v>5490</v>
      </c>
      <c r="G50" s="21" t="s">
        <v>5491</v>
      </c>
      <c r="H50" s="22"/>
    </row>
    <row r="51" s="2" customFormat="1" ht="22.5" customHeight="1" spans="1:8">
      <c r="A51" s="67"/>
      <c r="B51" s="67"/>
      <c r="C51" s="67"/>
      <c r="D51" s="29"/>
      <c r="E51" s="29"/>
      <c r="F51" s="68"/>
      <c r="G51" s="31" t="str">
        <f>IF(OR(E51&gt;0,F51&gt;0),E51*F51,"")</f>
        <v/>
      </c>
      <c r="H51" s="32"/>
    </row>
    <row r="52" s="2" customFormat="1" ht="22.5" customHeight="1" spans="1:8">
      <c r="A52" s="67"/>
      <c r="B52" s="67"/>
      <c r="C52" s="67"/>
      <c r="D52" s="29"/>
      <c r="E52" s="29"/>
      <c r="F52" s="68"/>
      <c r="G52" s="31" t="str">
        <f t="shared" ref="G52:G59" si="0">IF(OR(E52="",F52=""),"",E52*F52)</f>
        <v/>
      </c>
      <c r="H52" s="32"/>
    </row>
    <row r="53" s="2" customFormat="1" ht="22.5" customHeight="1" spans="1:8">
      <c r="A53" s="67"/>
      <c r="B53" s="67"/>
      <c r="C53" s="67"/>
      <c r="D53" s="29"/>
      <c r="E53" s="29"/>
      <c r="F53" s="68"/>
      <c r="G53" s="31" t="str">
        <f t="shared" si="0"/>
        <v/>
      </c>
      <c r="H53" s="32"/>
    </row>
    <row r="54" s="2" customFormat="1" ht="22.5" customHeight="1" spans="1:8">
      <c r="A54" s="67"/>
      <c r="B54" s="67"/>
      <c r="C54" s="67"/>
      <c r="D54" s="29"/>
      <c r="E54" s="29"/>
      <c r="F54" s="68"/>
      <c r="G54" s="31" t="str">
        <f t="shared" si="0"/>
        <v/>
      </c>
      <c r="H54" s="32"/>
    </row>
    <row r="55" s="2" customFormat="1" ht="22.5" customHeight="1" spans="1:8">
      <c r="A55" s="67"/>
      <c r="B55" s="67"/>
      <c r="C55" s="67"/>
      <c r="D55" s="29"/>
      <c r="E55" s="29"/>
      <c r="F55" s="68"/>
      <c r="G55" s="31" t="str">
        <f t="shared" si="0"/>
        <v/>
      </c>
      <c r="H55" s="32"/>
    </row>
    <row r="56" s="2" customFormat="1" ht="22.5" customHeight="1" spans="1:8">
      <c r="A56" s="67"/>
      <c r="B56" s="67"/>
      <c r="C56" s="67"/>
      <c r="D56" s="29"/>
      <c r="E56" s="29"/>
      <c r="F56" s="68"/>
      <c r="G56" s="31" t="str">
        <f t="shared" si="0"/>
        <v/>
      </c>
      <c r="H56" s="32"/>
    </row>
    <row r="57" s="2" customFormat="1" ht="22.5" customHeight="1" spans="1:8">
      <c r="A57" s="67"/>
      <c r="B57" s="67"/>
      <c r="C57" s="67"/>
      <c r="D57" s="29"/>
      <c r="E57" s="29"/>
      <c r="F57" s="68"/>
      <c r="G57" s="31" t="str">
        <f t="shared" si="0"/>
        <v/>
      </c>
      <c r="H57" s="32"/>
    </row>
    <row r="58" s="2" customFormat="1" ht="22.5" customHeight="1" spans="1:8">
      <c r="A58" s="67"/>
      <c r="B58" s="67"/>
      <c r="C58" s="67"/>
      <c r="D58" s="29"/>
      <c r="E58" s="29"/>
      <c r="F58" s="68"/>
      <c r="G58" s="31" t="str">
        <f t="shared" si="0"/>
        <v/>
      </c>
      <c r="H58" s="32"/>
    </row>
    <row r="59" s="2" customFormat="1" ht="22.5" customHeight="1" spans="1:8">
      <c r="A59" s="67"/>
      <c r="B59" s="67"/>
      <c r="C59" s="67"/>
      <c r="D59" s="29"/>
      <c r="E59" s="29"/>
      <c r="F59" s="68"/>
      <c r="G59" s="31" t="str">
        <f t="shared" si="0"/>
        <v/>
      </c>
      <c r="H59" s="32"/>
    </row>
    <row r="60" s="2" customFormat="1" ht="22.5" customHeight="1" spans="1:8">
      <c r="A60" s="48" t="s">
        <v>5492</v>
      </c>
      <c r="B60" s="48"/>
      <c r="C60" s="48"/>
      <c r="D60" s="48"/>
      <c r="E60" s="48"/>
      <c r="F60" s="48"/>
      <c r="G60" s="48"/>
      <c r="H60" s="48"/>
    </row>
    <row r="61" s="2" customFormat="1" ht="22.5" customHeight="1" spans="1:8">
      <c r="A61" s="67" t="s">
        <v>5493</v>
      </c>
      <c r="B61" s="67"/>
      <c r="C61" s="67"/>
      <c r="D61" s="67" t="s">
        <v>5494</v>
      </c>
      <c r="E61" s="67"/>
      <c r="F61" s="67"/>
      <c r="G61" s="67"/>
      <c r="H61" s="67"/>
    </row>
    <row r="62" s="2" customFormat="1" ht="22.5" customHeight="1" spans="1:8">
      <c r="A62" s="69" t="s">
        <v>5495</v>
      </c>
      <c r="B62" s="69"/>
      <c r="C62" s="69"/>
      <c r="D62" s="67"/>
      <c r="E62" s="67"/>
      <c r="F62" s="67"/>
      <c r="G62" s="67"/>
      <c r="H62" s="67"/>
    </row>
    <row r="63" s="2" customFormat="1" ht="22.5" customHeight="1" spans="1:8">
      <c r="A63" s="69" t="s">
        <v>5496</v>
      </c>
      <c r="B63" s="69"/>
      <c r="C63" s="69"/>
      <c r="D63" s="67"/>
      <c r="E63" s="67"/>
      <c r="F63" s="67"/>
      <c r="G63" s="67"/>
      <c r="H63" s="67"/>
    </row>
    <row r="64" s="2" customFormat="1" ht="44" customHeight="1" spans="1:8">
      <c r="A64" s="69" t="s">
        <v>5497</v>
      </c>
      <c r="B64" s="69"/>
      <c r="C64" s="69"/>
      <c r="D64" s="60" t="s">
        <v>5654</v>
      </c>
      <c r="E64" s="60"/>
      <c r="F64" s="60"/>
      <c r="G64" s="60"/>
      <c r="H64" s="60"/>
    </row>
    <row r="65" s="2" customFormat="1" ht="22.5" customHeight="1" spans="1:8">
      <c r="A65" s="69" t="s">
        <v>5496</v>
      </c>
      <c r="B65" s="69"/>
      <c r="C65" s="69"/>
      <c r="D65" s="67"/>
      <c r="E65" s="67"/>
      <c r="F65" s="67"/>
      <c r="G65" s="67"/>
      <c r="H65" s="67"/>
    </row>
    <row r="66" s="2" customFormat="1" ht="22.5" customHeight="1" spans="1:8">
      <c r="A66" s="82" t="s">
        <v>5498</v>
      </c>
      <c r="B66" s="83"/>
      <c r="C66" s="83"/>
      <c r="D66" s="83"/>
      <c r="E66" s="83"/>
      <c r="F66" s="83"/>
      <c r="G66" s="83"/>
      <c r="H66" s="84"/>
    </row>
    <row r="67" s="2" customFormat="1" ht="35.25" customHeight="1" spans="1:8">
      <c r="A67" s="69" t="s">
        <v>5499</v>
      </c>
      <c r="B67" s="69" t="s">
        <v>5500</v>
      </c>
      <c r="C67" s="69" t="s">
        <v>5501</v>
      </c>
      <c r="D67" s="85" t="s">
        <v>5502</v>
      </c>
      <c r="E67" s="86"/>
      <c r="F67" s="69" t="s">
        <v>5503</v>
      </c>
      <c r="G67" s="85" t="s">
        <v>5504</v>
      </c>
      <c r="H67" s="86"/>
    </row>
    <row r="68" s="2" customFormat="1" ht="31.5" customHeight="1" spans="1:8">
      <c r="A68" s="69" t="s">
        <v>5495</v>
      </c>
      <c r="B68" s="69" t="s">
        <v>5505</v>
      </c>
      <c r="C68" s="69" t="s">
        <v>5506</v>
      </c>
      <c r="D68" s="85"/>
      <c r="E68" s="86"/>
      <c r="F68" s="69"/>
      <c r="G68" s="85"/>
      <c r="H68" s="86"/>
    </row>
    <row r="69" s="2" customFormat="1" ht="31.5" customHeight="1" spans="1:8">
      <c r="A69" s="69"/>
      <c r="B69" s="69"/>
      <c r="C69" s="69"/>
      <c r="D69" s="85" t="s">
        <v>5507</v>
      </c>
      <c r="E69" s="86"/>
      <c r="F69" s="69"/>
      <c r="G69" s="85"/>
      <c r="H69" s="86"/>
    </row>
    <row r="70" s="2" customFormat="1" ht="31.5" customHeight="1" spans="1:8">
      <c r="A70" s="69"/>
      <c r="B70" s="69"/>
      <c r="C70" s="69" t="s">
        <v>5508</v>
      </c>
      <c r="D70" s="85"/>
      <c r="E70" s="86"/>
      <c r="F70" s="69"/>
      <c r="G70" s="85"/>
      <c r="H70" s="86"/>
    </row>
    <row r="71" s="2" customFormat="1" ht="31.5" customHeight="1" spans="1:8">
      <c r="A71" s="69"/>
      <c r="B71" s="69"/>
      <c r="C71" s="69"/>
      <c r="D71" s="85" t="s">
        <v>5507</v>
      </c>
      <c r="E71" s="86"/>
      <c r="F71" s="69"/>
      <c r="G71" s="85"/>
      <c r="H71" s="86"/>
    </row>
    <row r="72" s="2" customFormat="1" ht="31.5" customHeight="1" spans="1:8">
      <c r="A72" s="69"/>
      <c r="B72" s="69"/>
      <c r="C72" s="69" t="s">
        <v>5509</v>
      </c>
      <c r="D72" s="85"/>
      <c r="E72" s="86"/>
      <c r="F72" s="69"/>
      <c r="G72" s="85"/>
      <c r="H72" s="86"/>
    </row>
    <row r="73" s="2" customFormat="1" ht="31.5" customHeight="1" spans="1:8">
      <c r="A73" s="69"/>
      <c r="B73" s="69"/>
      <c r="C73" s="69"/>
      <c r="D73" s="85" t="s">
        <v>5507</v>
      </c>
      <c r="E73" s="86"/>
      <c r="F73" s="69"/>
      <c r="G73" s="85"/>
      <c r="H73" s="86"/>
    </row>
    <row r="74" s="2" customFormat="1" ht="31.5" customHeight="1" spans="1:8">
      <c r="A74" s="69"/>
      <c r="B74" s="69" t="s">
        <v>5510</v>
      </c>
      <c r="C74" s="69" t="s">
        <v>5511</v>
      </c>
      <c r="D74" s="85"/>
      <c r="E74" s="86"/>
      <c r="F74" s="69"/>
      <c r="G74" s="85"/>
      <c r="H74" s="86"/>
    </row>
    <row r="75" s="2" customFormat="1" ht="31.5" customHeight="1" spans="1:8">
      <c r="A75" s="69"/>
      <c r="B75" s="69"/>
      <c r="C75" s="69"/>
      <c r="D75" s="85" t="s">
        <v>5507</v>
      </c>
      <c r="E75" s="86"/>
      <c r="F75" s="69"/>
      <c r="G75" s="85"/>
      <c r="H75" s="86"/>
    </row>
    <row r="76" s="2" customFormat="1" ht="31.5" customHeight="1" spans="1:8">
      <c r="A76" s="69"/>
      <c r="B76" s="69"/>
      <c r="C76" s="69" t="s">
        <v>5512</v>
      </c>
      <c r="D76" s="85"/>
      <c r="E76" s="86"/>
      <c r="F76" s="69"/>
      <c r="G76" s="85"/>
      <c r="H76" s="86"/>
    </row>
    <row r="77" s="2" customFormat="1" ht="31.5" customHeight="1" spans="1:8">
      <c r="A77" s="69"/>
      <c r="B77" s="69"/>
      <c r="C77" s="69"/>
      <c r="D77" s="85" t="s">
        <v>5496</v>
      </c>
      <c r="E77" s="86"/>
      <c r="F77" s="69"/>
      <c r="G77" s="85"/>
      <c r="H77" s="86"/>
    </row>
    <row r="78" s="2" customFormat="1" ht="31.5" customHeight="1" spans="1:8">
      <c r="A78" s="69"/>
      <c r="B78" s="69"/>
      <c r="C78" s="69" t="s">
        <v>5513</v>
      </c>
      <c r="D78" s="85"/>
      <c r="E78" s="86"/>
      <c r="F78" s="69"/>
      <c r="G78" s="85"/>
      <c r="H78" s="86"/>
    </row>
    <row r="79" s="2" customFormat="1" ht="31.5" customHeight="1" spans="1:8">
      <c r="A79" s="69"/>
      <c r="B79" s="69"/>
      <c r="C79" s="69"/>
      <c r="D79" s="85" t="s">
        <v>5507</v>
      </c>
      <c r="E79" s="86"/>
      <c r="F79" s="69"/>
      <c r="G79" s="85"/>
      <c r="H79" s="86"/>
    </row>
    <row r="80" s="2" customFormat="1" ht="31.5" customHeight="1" spans="1:8">
      <c r="A80" s="69"/>
      <c r="B80" s="69" t="s">
        <v>5514</v>
      </c>
      <c r="C80" s="69" t="s">
        <v>5515</v>
      </c>
      <c r="D80" s="85"/>
      <c r="E80" s="86"/>
      <c r="F80" s="69"/>
      <c r="G80" s="85"/>
      <c r="H80" s="86"/>
    </row>
    <row r="81" s="2" customFormat="1" ht="31.5" customHeight="1" spans="1:8">
      <c r="A81" s="69"/>
      <c r="B81" s="69"/>
      <c r="C81" s="69"/>
      <c r="D81" s="85" t="s">
        <v>5507</v>
      </c>
      <c r="E81" s="86"/>
      <c r="F81" s="69"/>
      <c r="G81" s="85"/>
      <c r="H81" s="86"/>
    </row>
    <row r="82" s="2" customFormat="1" ht="31.5" customHeight="1" spans="1:8">
      <c r="A82" s="69"/>
      <c r="B82" s="69"/>
      <c r="C82" s="69" t="s">
        <v>5516</v>
      </c>
      <c r="D82" s="85"/>
      <c r="E82" s="86"/>
      <c r="F82" s="69"/>
      <c r="G82" s="85"/>
      <c r="H82" s="86"/>
    </row>
    <row r="83" s="2" customFormat="1" ht="31.5" customHeight="1" spans="1:8">
      <c r="A83" s="69"/>
      <c r="B83" s="69"/>
      <c r="C83" s="69"/>
      <c r="D83" s="85" t="s">
        <v>5496</v>
      </c>
      <c r="E83" s="86"/>
      <c r="F83" s="69"/>
      <c r="G83" s="85"/>
      <c r="H83" s="86"/>
    </row>
    <row r="84" s="2" customFormat="1" ht="31.5" customHeight="1" spans="1:8">
      <c r="A84" s="69"/>
      <c r="B84" s="69"/>
      <c r="C84" s="69" t="s">
        <v>5517</v>
      </c>
      <c r="D84" s="85"/>
      <c r="E84" s="86"/>
      <c r="F84" s="69"/>
      <c r="G84" s="85"/>
      <c r="H84" s="86"/>
    </row>
    <row r="85" s="2" customFormat="1" ht="31.5" customHeight="1" spans="1:8">
      <c r="A85" s="69"/>
      <c r="B85" s="69"/>
      <c r="C85" s="69"/>
      <c r="D85" s="85" t="s">
        <v>5507</v>
      </c>
      <c r="E85" s="86"/>
      <c r="F85" s="69"/>
      <c r="G85" s="85"/>
      <c r="H85" s="86"/>
    </row>
    <row r="86" s="2" customFormat="1" ht="48.75" customHeight="1" spans="1:8">
      <c r="A86" s="69"/>
      <c r="B86" s="69" t="s">
        <v>5518</v>
      </c>
      <c r="C86" s="69" t="s">
        <v>5519</v>
      </c>
      <c r="D86" s="85"/>
      <c r="E86" s="86"/>
      <c r="F86" s="69"/>
      <c r="G86" s="85"/>
      <c r="H86" s="86"/>
    </row>
    <row r="87" s="2" customFormat="1" ht="31.5" customHeight="1" spans="1:8">
      <c r="A87" s="69" t="s">
        <v>5520</v>
      </c>
      <c r="B87" s="69" t="s">
        <v>5521</v>
      </c>
      <c r="C87" s="69"/>
      <c r="D87" s="85"/>
      <c r="E87" s="86"/>
      <c r="F87" s="69"/>
      <c r="G87" s="85"/>
      <c r="H87" s="86"/>
    </row>
    <row r="88" s="2" customFormat="1" ht="22.5" customHeight="1" spans="1:8">
      <c r="A88" s="87" t="s">
        <v>5522</v>
      </c>
      <c r="B88" s="87"/>
      <c r="C88" s="87"/>
      <c r="D88" s="87"/>
      <c r="E88" s="87"/>
      <c r="F88" s="87"/>
      <c r="G88" s="87"/>
      <c r="H88" s="87"/>
    </row>
    <row r="89" s="2" customFormat="1" ht="22.5" customHeight="1" spans="1:8">
      <c r="A89" s="69" t="s">
        <v>5499</v>
      </c>
      <c r="B89" s="69" t="s">
        <v>5500</v>
      </c>
      <c r="C89" s="69" t="s">
        <v>5501</v>
      </c>
      <c r="D89" s="69" t="s">
        <v>5502</v>
      </c>
      <c r="E89" s="69" t="s">
        <v>5503</v>
      </c>
      <c r="F89" s="69"/>
      <c r="G89" s="69"/>
      <c r="H89" s="69" t="s">
        <v>5504</v>
      </c>
    </row>
    <row r="90" s="2" customFormat="1" ht="37.5" customHeight="1" spans="1:8">
      <c r="A90" s="69"/>
      <c r="B90" s="69"/>
      <c r="C90" s="69"/>
      <c r="D90" s="69"/>
      <c r="E90" s="69" t="s">
        <v>5523</v>
      </c>
      <c r="F90" s="69" t="s">
        <v>5524</v>
      </c>
      <c r="G90" s="69" t="s">
        <v>5525</v>
      </c>
      <c r="H90" s="69"/>
    </row>
    <row r="91" s="2" customFormat="1" ht="31.5" customHeight="1" spans="1:8">
      <c r="A91" s="69" t="s">
        <v>5497</v>
      </c>
      <c r="B91" s="69" t="s">
        <v>5505</v>
      </c>
      <c r="C91" s="69" t="s">
        <v>5506</v>
      </c>
      <c r="D91" s="69" t="s">
        <v>5526</v>
      </c>
      <c r="E91" s="69"/>
      <c r="F91" s="69" t="s">
        <v>5655</v>
      </c>
      <c r="G91" s="69" t="s">
        <v>5656</v>
      </c>
      <c r="H91" s="69" t="s">
        <v>5529</v>
      </c>
    </row>
    <row r="92" s="2" customFormat="1" ht="31.5" customHeight="1" spans="1:8">
      <c r="A92" s="69"/>
      <c r="B92" s="69"/>
      <c r="C92" s="69"/>
      <c r="D92" s="69" t="s">
        <v>5507</v>
      </c>
      <c r="E92" s="69"/>
      <c r="F92" s="69"/>
      <c r="G92" s="69"/>
      <c r="H92" s="69"/>
    </row>
    <row r="93" s="2" customFormat="1" ht="31.5" customHeight="1" spans="1:8">
      <c r="A93" s="69"/>
      <c r="B93" s="69"/>
      <c r="C93" s="69" t="s">
        <v>5508</v>
      </c>
      <c r="D93" s="69"/>
      <c r="E93" s="69"/>
      <c r="F93" s="69"/>
      <c r="G93" s="69"/>
      <c r="H93" s="69"/>
    </row>
    <row r="94" s="2" customFormat="1" ht="31.5" customHeight="1" spans="1:8">
      <c r="A94" s="69"/>
      <c r="B94" s="69"/>
      <c r="C94" s="69"/>
      <c r="D94" s="69" t="s">
        <v>5507</v>
      </c>
      <c r="E94" s="69"/>
      <c r="F94" s="69"/>
      <c r="G94" s="69"/>
      <c r="H94" s="69"/>
    </row>
    <row r="95" s="2" customFormat="1" ht="31.5" customHeight="1" spans="1:8">
      <c r="A95" s="69"/>
      <c r="B95" s="69"/>
      <c r="C95" s="69" t="s">
        <v>5509</v>
      </c>
      <c r="D95" s="69"/>
      <c r="E95" s="69"/>
      <c r="F95" s="69"/>
      <c r="G95" s="69"/>
      <c r="H95" s="69"/>
    </row>
    <row r="96" s="2" customFormat="1" ht="31.5" customHeight="1" spans="1:8">
      <c r="A96" s="69"/>
      <c r="B96" s="69"/>
      <c r="C96" s="69"/>
      <c r="D96" s="69" t="s">
        <v>5507</v>
      </c>
      <c r="E96" s="69"/>
      <c r="F96" s="69"/>
      <c r="G96" s="69"/>
      <c r="H96" s="69"/>
    </row>
    <row r="97" s="2" customFormat="1" ht="31.5" customHeight="1" spans="1:8">
      <c r="A97" s="69"/>
      <c r="B97" s="69" t="s">
        <v>5510</v>
      </c>
      <c r="C97" s="69" t="s">
        <v>5511</v>
      </c>
      <c r="D97" s="69" t="s">
        <v>5657</v>
      </c>
      <c r="E97" s="100"/>
      <c r="F97" s="100" t="s">
        <v>5658</v>
      </c>
      <c r="G97" s="69" t="s">
        <v>5659</v>
      </c>
      <c r="H97" s="69" t="s">
        <v>5529</v>
      </c>
    </row>
    <row r="98" s="2" customFormat="1" ht="31.5" customHeight="1" spans="1:8">
      <c r="A98" s="69"/>
      <c r="B98" s="69"/>
      <c r="C98" s="69"/>
      <c r="D98" s="69" t="s">
        <v>5660</v>
      </c>
      <c r="E98" s="100"/>
      <c r="F98" s="100" t="s">
        <v>5661</v>
      </c>
      <c r="G98" s="69" t="s">
        <v>5662</v>
      </c>
      <c r="H98" s="69" t="s">
        <v>5529</v>
      </c>
    </row>
    <row r="99" s="2" customFormat="1" ht="31.5" customHeight="1" spans="1:8">
      <c r="A99" s="69"/>
      <c r="B99" s="69"/>
      <c r="C99" s="69"/>
      <c r="D99" s="69" t="s">
        <v>5663</v>
      </c>
      <c r="E99" s="100"/>
      <c r="F99" s="100" t="s">
        <v>5664</v>
      </c>
      <c r="G99" s="69" t="s">
        <v>5665</v>
      </c>
      <c r="H99" s="69" t="s">
        <v>5529</v>
      </c>
    </row>
    <row r="100" s="2" customFormat="1" ht="31.5" customHeight="1" spans="1:8">
      <c r="A100" s="69"/>
      <c r="B100" s="69"/>
      <c r="C100" s="69"/>
      <c r="D100" s="69" t="s">
        <v>5666</v>
      </c>
      <c r="E100" s="100"/>
      <c r="F100" s="100" t="s">
        <v>5658</v>
      </c>
      <c r="G100" s="69" t="s">
        <v>5659</v>
      </c>
      <c r="H100" s="69" t="s">
        <v>5529</v>
      </c>
    </row>
    <row r="101" s="2" customFormat="1" ht="31.5" customHeight="1" spans="1:8">
      <c r="A101" s="69"/>
      <c r="B101" s="69"/>
      <c r="C101" s="69" t="s">
        <v>5512</v>
      </c>
      <c r="D101" s="69" t="s">
        <v>5667</v>
      </c>
      <c r="E101" s="96"/>
      <c r="F101" s="96" t="s">
        <v>5668</v>
      </c>
      <c r="G101" s="96" t="s">
        <v>5569</v>
      </c>
      <c r="H101" s="69" t="s">
        <v>5543</v>
      </c>
    </row>
    <row r="102" s="2" customFormat="1" ht="31.5" customHeight="1" spans="1:8">
      <c r="A102" s="69"/>
      <c r="B102" s="69"/>
      <c r="C102" s="69"/>
      <c r="D102" s="69" t="s">
        <v>5669</v>
      </c>
      <c r="E102" s="96"/>
      <c r="F102" s="96" t="s">
        <v>5668</v>
      </c>
      <c r="G102" s="96" t="s">
        <v>5569</v>
      </c>
      <c r="H102" s="69" t="s">
        <v>5543</v>
      </c>
    </row>
    <row r="103" s="2" customFormat="1" ht="31.5" customHeight="1" spans="1:8">
      <c r="A103" s="69"/>
      <c r="B103" s="69"/>
      <c r="C103" s="69"/>
      <c r="D103" s="69" t="s">
        <v>5670</v>
      </c>
      <c r="E103" s="113"/>
      <c r="F103" s="113" t="s">
        <v>5671</v>
      </c>
      <c r="G103" s="96" t="s">
        <v>5567</v>
      </c>
      <c r="H103" s="69" t="s">
        <v>5543</v>
      </c>
    </row>
    <row r="104" ht="31.5" customHeight="1" spans="1:8">
      <c r="A104" s="69"/>
      <c r="B104" s="69"/>
      <c r="C104" s="69"/>
      <c r="D104" s="69" t="s">
        <v>5672</v>
      </c>
      <c r="E104" s="96"/>
      <c r="F104" s="96" t="s">
        <v>5668</v>
      </c>
      <c r="G104" s="96" t="s">
        <v>5668</v>
      </c>
      <c r="H104" s="69" t="s">
        <v>5543</v>
      </c>
    </row>
    <row r="105" ht="31.5" customHeight="1" spans="1:8">
      <c r="A105" s="69"/>
      <c r="B105" s="69"/>
      <c r="C105" s="69" t="s">
        <v>5513</v>
      </c>
      <c r="D105" s="69" t="s">
        <v>5545</v>
      </c>
      <c r="E105" s="69"/>
      <c r="F105" s="69" t="s">
        <v>5546</v>
      </c>
      <c r="G105" s="69" t="s">
        <v>5546</v>
      </c>
      <c r="H105" s="69" t="s">
        <v>5529</v>
      </c>
    </row>
    <row r="106" ht="31.5" customHeight="1" spans="1:8">
      <c r="A106" s="69"/>
      <c r="B106" s="69"/>
      <c r="C106" s="69"/>
      <c r="D106" s="69" t="s">
        <v>5496</v>
      </c>
      <c r="E106" s="69"/>
      <c r="F106" s="69"/>
      <c r="G106" s="69"/>
      <c r="H106" s="69"/>
    </row>
    <row r="107" ht="37.5" customHeight="1" spans="1:8">
      <c r="A107" s="69"/>
      <c r="B107" s="69" t="s">
        <v>5514</v>
      </c>
      <c r="C107" s="69" t="s">
        <v>5515</v>
      </c>
      <c r="D107" s="69"/>
      <c r="E107" s="69"/>
      <c r="F107" s="69"/>
      <c r="G107" s="69"/>
      <c r="H107" s="69"/>
    </row>
    <row r="108" ht="37.5" customHeight="1" spans="1:8">
      <c r="A108" s="69"/>
      <c r="B108" s="69"/>
      <c r="C108" s="97" t="s">
        <v>5516</v>
      </c>
      <c r="D108" s="69" t="s">
        <v>5673</v>
      </c>
      <c r="E108" s="69"/>
      <c r="F108" s="69" t="s">
        <v>5674</v>
      </c>
      <c r="G108" s="69" t="s">
        <v>5674</v>
      </c>
      <c r="H108" s="69" t="s">
        <v>5529</v>
      </c>
    </row>
    <row r="109" ht="37.5" customHeight="1" spans="1:8">
      <c r="A109" s="69"/>
      <c r="B109" s="69"/>
      <c r="C109" s="98"/>
      <c r="D109" s="69" t="s">
        <v>5675</v>
      </c>
      <c r="E109" s="69"/>
      <c r="F109" s="69" t="s">
        <v>5674</v>
      </c>
      <c r="G109" s="69" t="s">
        <v>5674</v>
      </c>
      <c r="H109" s="69" t="s">
        <v>5529</v>
      </c>
    </row>
    <row r="110" ht="37.5" customHeight="1" spans="1:8">
      <c r="A110" s="69"/>
      <c r="B110" s="69"/>
      <c r="C110" s="69" t="s">
        <v>5517</v>
      </c>
      <c r="D110" s="69"/>
      <c r="E110" s="69"/>
      <c r="F110" s="69"/>
      <c r="G110" s="69"/>
      <c r="H110" s="69"/>
    </row>
    <row r="111" ht="52.5" customHeight="1" spans="1:8">
      <c r="A111" s="69"/>
      <c r="B111" s="69" t="s">
        <v>5518</v>
      </c>
      <c r="C111" s="69" t="s">
        <v>5519</v>
      </c>
      <c r="D111" s="69" t="s">
        <v>5676</v>
      </c>
      <c r="E111" s="92"/>
      <c r="F111" s="92">
        <v>0.98</v>
      </c>
      <c r="G111" s="69" t="s">
        <v>5593</v>
      </c>
      <c r="H111" s="69" t="s">
        <v>5529</v>
      </c>
    </row>
    <row r="112" ht="31.5" customHeight="1" spans="1:8">
      <c r="A112" s="69" t="s">
        <v>5520</v>
      </c>
      <c r="B112" s="69" t="s">
        <v>5553</v>
      </c>
      <c r="C112" s="69"/>
      <c r="D112" s="69"/>
      <c r="E112" s="69"/>
      <c r="F112" s="69"/>
      <c r="G112" s="69"/>
      <c r="H112" s="69"/>
    </row>
  </sheetData>
  <mergeCells count="227">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E39:H39"/>
    <mergeCell ref="I39:L39"/>
    <mergeCell ref="B40:C40"/>
    <mergeCell ref="E40:H40"/>
    <mergeCell ref="I40:L40"/>
    <mergeCell ref="B41:C41"/>
    <mergeCell ref="E41:H41"/>
    <mergeCell ref="I41:L41"/>
    <mergeCell ref="B42:C42"/>
    <mergeCell ref="E42:H42"/>
    <mergeCell ref="I42:L42"/>
    <mergeCell ref="B43:C43"/>
    <mergeCell ref="E43:H43"/>
    <mergeCell ref="I43:L43"/>
    <mergeCell ref="B44:C44"/>
    <mergeCell ref="E44:H44"/>
    <mergeCell ref="I44:L44"/>
    <mergeCell ref="B45:C45"/>
    <mergeCell ref="E45:H45"/>
    <mergeCell ref="I45:L45"/>
    <mergeCell ref="B46:C46"/>
    <mergeCell ref="E46:H46"/>
    <mergeCell ref="I46:L46"/>
    <mergeCell ref="B47:C47"/>
    <mergeCell ref="E47:H47"/>
    <mergeCell ref="I47:L47"/>
    <mergeCell ref="B48:C48"/>
    <mergeCell ref="E48:H48"/>
    <mergeCell ref="I48:L48"/>
    <mergeCell ref="A49:H49"/>
    <mergeCell ref="I49:L49"/>
    <mergeCell ref="B50:C50"/>
    <mergeCell ref="G50:H50"/>
    <mergeCell ref="B51:C51"/>
    <mergeCell ref="G51:H51"/>
    <mergeCell ref="B52:C52"/>
    <mergeCell ref="G52:H52"/>
    <mergeCell ref="B53:C53"/>
    <mergeCell ref="G53:H53"/>
    <mergeCell ref="B54:C54"/>
    <mergeCell ref="G54:H54"/>
    <mergeCell ref="B55:C55"/>
    <mergeCell ref="G55:H55"/>
    <mergeCell ref="B56:C56"/>
    <mergeCell ref="G56:H56"/>
    <mergeCell ref="B57:C57"/>
    <mergeCell ref="G57:H57"/>
    <mergeCell ref="B58:C58"/>
    <mergeCell ref="G58:H58"/>
    <mergeCell ref="B59:C59"/>
    <mergeCell ref="G59:H59"/>
    <mergeCell ref="A60:H60"/>
    <mergeCell ref="A61:C61"/>
    <mergeCell ref="D61:H61"/>
    <mergeCell ref="A62:C62"/>
    <mergeCell ref="D62:H62"/>
    <mergeCell ref="A63:C63"/>
    <mergeCell ref="D63:H63"/>
    <mergeCell ref="A64:C64"/>
    <mergeCell ref="D64:H64"/>
    <mergeCell ref="A65:C65"/>
    <mergeCell ref="D65:H65"/>
    <mergeCell ref="A66:H66"/>
    <mergeCell ref="D67:E67"/>
    <mergeCell ref="G67:H67"/>
    <mergeCell ref="D68:E68"/>
    <mergeCell ref="G68:H68"/>
    <mergeCell ref="D69:E69"/>
    <mergeCell ref="G69:H69"/>
    <mergeCell ref="D70:E70"/>
    <mergeCell ref="G70:H70"/>
    <mergeCell ref="D71:E71"/>
    <mergeCell ref="G71:H71"/>
    <mergeCell ref="D72:E72"/>
    <mergeCell ref="G72:H72"/>
    <mergeCell ref="D73:E73"/>
    <mergeCell ref="G73:H73"/>
    <mergeCell ref="D74:E74"/>
    <mergeCell ref="G74:H74"/>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D87:E87"/>
    <mergeCell ref="G87:H87"/>
    <mergeCell ref="A88:H88"/>
    <mergeCell ref="E89:G89"/>
    <mergeCell ref="A68:A86"/>
    <mergeCell ref="A89:A90"/>
    <mergeCell ref="A91:A111"/>
    <mergeCell ref="B68:B73"/>
    <mergeCell ref="B74:B79"/>
    <mergeCell ref="B80:B85"/>
    <mergeCell ref="B89:B90"/>
    <mergeCell ref="B91:B96"/>
    <mergeCell ref="B97:B106"/>
    <mergeCell ref="B107:B110"/>
    <mergeCell ref="C68:C69"/>
    <mergeCell ref="C70:C71"/>
    <mergeCell ref="C72:C73"/>
    <mergeCell ref="C74:C75"/>
    <mergeCell ref="C76:C77"/>
    <mergeCell ref="C78:C79"/>
    <mergeCell ref="C80:C81"/>
    <mergeCell ref="C82:C83"/>
    <mergeCell ref="C84:C85"/>
    <mergeCell ref="C89:C90"/>
    <mergeCell ref="C91:C92"/>
    <mergeCell ref="C93:C94"/>
    <mergeCell ref="C95:C96"/>
    <mergeCell ref="C97:C100"/>
    <mergeCell ref="C101:C104"/>
    <mergeCell ref="C105:C106"/>
    <mergeCell ref="C108:C109"/>
    <mergeCell ref="D89:D90"/>
    <mergeCell ref="H2:H8"/>
    <mergeCell ref="H89:H90"/>
    <mergeCell ref="M39:O48"/>
    <mergeCell ref="A23:B26"/>
    <mergeCell ref="A27:B36"/>
    <mergeCell ref="K14:O16"/>
  </mergeCells>
  <conditionalFormatting sqref="C17:D17">
    <cfRule type="expression" dxfId="0" priority="7">
      <formula>OR($C$17=CS!$E$3,$C$17=CS!$E$4)</formula>
    </cfRule>
  </conditionalFormatting>
  <conditionalFormatting sqref="G17:H17">
    <cfRule type="expression" dxfId="0" priority="6">
      <formula>OR(AND($G$17&lt;&gt;"是",SUM(COUNTIF($A$39:$A$48,"309*"),COUNTIF($A$39:$A$48,"310*"))&gt;0),AND($G$17="是",SUM(COUNTIF($A$39:$A$48,"309*"),COUNTIF($A$39:$A$48,"310*"))=0))</formula>
    </cfRule>
  </conditionalFormatting>
  <conditionalFormatting sqref="K18:O18">
    <cfRule type="expression" dxfId="1" priority="19">
      <formula>$AB$18=TRUE</formula>
    </cfRule>
  </conditionalFormatting>
  <conditionalFormatting sqref="C22:D22">
    <cfRule type="expression" dxfId="0" priority="5">
      <formula>$C$22&lt;$G$22</formula>
    </cfRule>
  </conditionalFormatting>
  <conditionalFormatting sqref="D38">
    <cfRule type="expression" dxfId="0" priority="166">
      <formula>AND($G$28&gt;0,SUM($D$39:$D$48)&gt;0,$G$28&lt;&gt;SUM($D$39:$D$48))</formula>
    </cfRule>
  </conditionalFormatting>
  <conditionalFormatting sqref="A39:A48">
    <cfRule type="expression" dxfId="0" priority="11">
      <formula>OR(AND(COUNTIF($C$18,"发改立项")&lt;1,LEFT(A39,3)="309"),AND(COUNTIF($C$18,"发改立项")&gt;0,LEFT(A39,3)="310"))</formula>
    </cfRule>
    <cfRule type="expression" dxfId="0" priority="12">
      <formula>COUNTIF(CS!$K$2:$K$100,A39)=1</formula>
    </cfRule>
  </conditionalFormatting>
  <conditionalFormatting sqref="D39:D48">
    <cfRule type="expression" dxfId="2" priority="9">
      <formula>AND(A39=CS!$L$39,D39&gt;SUM(SUM($G$29,$G$34)*0.02,$G$35:$G$36))</formula>
    </cfRule>
  </conditionalFormatting>
  <conditionalFormatting sqref="B39:C48">
    <cfRule type="expression" dxfId="0" priority="3">
      <formula>COUNTIF(CS!$B$12:$B$14,I39)&gt;0</formula>
    </cfRule>
  </conditionalFormatting>
  <conditionalFormatting sqref="I39:L48">
    <cfRule type="expression" dxfId="3" priority="1">
      <formula>COUNTIF(CS!$B$12:$B$14,I39)&gt;0</formula>
    </cfRule>
  </conditionalFormatting>
  <dataValidations count="15">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errorStyle="warning">
      <formula1>2000</formula1>
      <formula2>3000</formula2>
    </dataValidation>
    <dataValidation type="whole" operator="between" allowBlank="1" showInputMessage="1" showErrorMessage="1" sqref="F19 H19">
      <formula1>2000</formula1>
      <formula2>3000</formula2>
    </dataValidation>
    <dataValidation type="list" allowBlank="1" showInputMessage="1" showErrorMessage="1" sqref="A39:A48">
      <formula1>CS!$L$2:$L$100</formula1>
    </dataValidation>
    <dataValidation type="list" allowBlank="1" showInputMessage="1" showErrorMessage="1" sqref="A51:A59">
      <formula1>CS!$I$2:$I$4</formula1>
    </dataValidation>
    <dataValidation type="list" allowBlank="1" showInputMessage="1" showErrorMessage="1" sqref="B39:C48">
      <formula1>CS!$BP$2:$BP$1835</formula1>
    </dataValidation>
    <dataValidation type="list" allowBlank="1" showInputMessage="1" showErrorMessage="1" sqref="B51:C59">
      <formula1>CS!$J$2:$J$3</formula1>
    </dataValidation>
  </dataValidations>
  <hyperlinks>
    <hyperlink ref="I12:P12" location="项目申报汇总信息表!A1" display="转到项目申报汇总信息表"/>
    <hyperlink ref="I37" r:id="rId14" display="点击查看《政府收支分类科目》"/>
    <hyperlink ref="I37:P37" r:id="rId14" display="点击查看《政府收支分类科目》"/>
  </hyperlinks>
  <printOptions horizontalCentered="1"/>
  <pageMargins left="0.708661417322835" right="0.708661417322835" top="0.748031496062992" bottom="0.748031496062992" header="0.31496062992126" footer="0.31496062992126"/>
  <pageSetup paperSize="9" firstPageNumber="0" orientation="portrait" useFirstPageNumber="1"/>
  <headerFooter differentFirst="1">
    <oddFooter>&amp;C第 &amp;P 页，共 &amp;N-1 页</oddFooter>
  </headerFooter>
  <rowBreaks count="4" manualBreakCount="4">
    <brk id="9" max="16383" man="1"/>
    <brk id="36" max="16383" man="1"/>
    <brk id="65"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name="Group Box 1"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7170" name="Check Box 2" r:id="rId5">
              <controlPr defaultSize="0">
                <anchor moveWithCells="1">
                  <from>
                    <xdr:col>8</xdr:col>
                    <xdr:colOff>412115</xdr:colOff>
                    <xdr:row>13</xdr:row>
                    <xdr:rowOff>59055</xdr:rowOff>
                  </from>
                  <to>
                    <xdr:col>9</xdr:col>
                    <xdr:colOff>513715</xdr:colOff>
                    <xdr:row>14</xdr:row>
                    <xdr:rowOff>27940</xdr:rowOff>
                  </to>
                </anchor>
              </controlPr>
            </control>
          </mc:Choice>
        </mc:AlternateContent>
        <mc:AlternateContent xmlns:mc="http://schemas.openxmlformats.org/markup-compatibility/2006">
          <mc:Choice Requires="x14">
            <control shapeId="7171" name="Check Box 3" r:id="rId6">
              <controlPr defaultSize="0">
                <anchor moveWithCells="1">
                  <from>
                    <xdr:col>8</xdr:col>
                    <xdr:colOff>414020</xdr:colOff>
                    <xdr:row>13</xdr:row>
                    <xdr:rowOff>260985</xdr:rowOff>
                  </from>
                  <to>
                    <xdr:col>9</xdr:col>
                    <xdr:colOff>532765</xdr:colOff>
                    <xdr:row>14</xdr:row>
                    <xdr:rowOff>229235</xdr:rowOff>
                  </to>
                </anchor>
              </controlPr>
            </control>
          </mc:Choice>
        </mc:AlternateContent>
        <mc:AlternateContent xmlns:mc="http://schemas.openxmlformats.org/markup-compatibility/2006">
          <mc:Choice Requires="x14">
            <control shapeId="7172" name="Check Box 4" r:id="rId7">
              <controlPr defaultSize="0">
                <anchor moveWithCells="1">
                  <from>
                    <xdr:col>8</xdr:col>
                    <xdr:colOff>411480</xdr:colOff>
                    <xdr:row>14</xdr:row>
                    <xdr:rowOff>176530</xdr:rowOff>
                  </from>
                  <to>
                    <xdr:col>10</xdr:col>
                    <xdr:colOff>654685</xdr:colOff>
                    <xdr:row>15</xdr:row>
                    <xdr:rowOff>145415</xdr:rowOff>
                  </to>
                </anchor>
              </controlPr>
            </control>
          </mc:Choice>
        </mc:AlternateContent>
        <mc:AlternateContent xmlns:mc="http://schemas.openxmlformats.org/markup-compatibility/2006">
          <mc:Choice Requires="x14">
            <control shapeId="7173" name="Check Box 5" r:id="rId8">
              <controlPr defaultSize="0">
                <anchor moveWithCells="1">
                  <from>
                    <xdr:col>8</xdr:col>
                    <xdr:colOff>411480</xdr:colOff>
                    <xdr:row>15</xdr:row>
                    <xdr:rowOff>92710</xdr:rowOff>
                  </from>
                  <to>
                    <xdr:col>10</xdr:col>
                    <xdr:colOff>616585</xdr:colOff>
                    <xdr:row>16</xdr:row>
                    <xdr:rowOff>61595</xdr:rowOff>
                  </to>
                </anchor>
              </controlPr>
            </control>
          </mc:Choice>
        </mc:AlternateContent>
        <mc:AlternateContent xmlns:mc="http://schemas.openxmlformats.org/markup-compatibility/2006">
          <mc:Choice Requires="x14">
            <control shapeId="7174" name="Check Box 6" r:id="rId9">
              <controlPr defaultSize="0">
                <anchor moveWithCells="1">
                  <from>
                    <xdr:col>8</xdr:col>
                    <xdr:colOff>411480</xdr:colOff>
                    <xdr:row>16</xdr:row>
                    <xdr:rowOff>8890</xdr:rowOff>
                  </from>
                  <to>
                    <xdr:col>10</xdr:col>
                    <xdr:colOff>18415</xdr:colOff>
                    <xdr:row>16</xdr:row>
                    <xdr:rowOff>262890</xdr:rowOff>
                  </to>
                </anchor>
              </controlPr>
            </control>
          </mc:Choice>
        </mc:AlternateContent>
        <mc:AlternateContent xmlns:mc="http://schemas.openxmlformats.org/markup-compatibility/2006">
          <mc:Choice Requires="x14">
            <control shapeId="7175" name="Check Box 7" r:id="rId10">
              <controlPr defaultSize="0">
                <anchor moveWithCells="1">
                  <from>
                    <xdr:col>8</xdr:col>
                    <xdr:colOff>416560</xdr:colOff>
                    <xdr:row>16</xdr:row>
                    <xdr:rowOff>210185</xdr:rowOff>
                  </from>
                  <to>
                    <xdr:col>9</xdr:col>
                    <xdr:colOff>685165</xdr:colOff>
                    <xdr:row>17</xdr:row>
                    <xdr:rowOff>179070</xdr:rowOff>
                  </to>
                </anchor>
              </controlPr>
            </control>
          </mc:Choice>
        </mc:AlternateContent>
        <mc:AlternateContent xmlns:mc="http://schemas.openxmlformats.org/markup-compatibility/2006">
          <mc:Choice Requires="x14">
            <control shapeId="7176" name="Check Box 8" r:id="rId11">
              <controlPr defaultSize="0">
                <anchor moveWithCells="1">
                  <from>
                    <xdr:col>8</xdr:col>
                    <xdr:colOff>416560</xdr:colOff>
                    <xdr:row>17</xdr:row>
                    <xdr:rowOff>126365</xdr:rowOff>
                  </from>
                  <to>
                    <xdr:col>9</xdr:col>
                    <xdr:colOff>666115</xdr:colOff>
                    <xdr:row>18</xdr:row>
                    <xdr:rowOff>95250</xdr:rowOff>
                  </to>
                </anchor>
              </controlPr>
            </control>
          </mc:Choice>
        </mc:AlternateContent>
        <mc:AlternateContent xmlns:mc="http://schemas.openxmlformats.org/markup-compatibility/2006">
          <mc:Choice Requires="x14">
            <control shapeId="7190" name="Group Box 22" r:id="rId12">
              <controlPr print="0" defaultSize="0">
                <anchor moveWithCells="1">
                  <from>
                    <xdr:col>11</xdr:col>
                    <xdr:colOff>428625</xdr:colOff>
                    <xdr:row>37</xdr:row>
                    <xdr:rowOff>180975</xdr:rowOff>
                  </from>
                  <to>
                    <xdr:col>15</xdr:col>
                    <xdr:colOff>209550</xdr:colOff>
                    <xdr:row>46</xdr:row>
                    <xdr:rowOff>190500</xdr:rowOff>
                  </to>
                </anchor>
              </controlPr>
            </control>
          </mc:Choice>
        </mc:AlternateContent>
        <mc:AlternateContent xmlns:mc="http://schemas.openxmlformats.org/markup-compatibility/2006">
          <mc:Choice Requires="x14">
            <control shapeId="7191" name="Group Box 23" r:id="rId13">
              <controlPr print="0" defaultSize="0">
                <anchor moveWithCells="1">
                  <from>
                    <xdr:col>8</xdr:col>
                    <xdr:colOff>209550</xdr:colOff>
                    <xdr:row>37</xdr:row>
                    <xdr:rowOff>171450</xdr:rowOff>
                  </from>
                  <to>
                    <xdr:col>11</xdr:col>
                    <xdr:colOff>238125</xdr:colOff>
                    <xdr:row>46</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AC109"/>
  <sheetViews>
    <sheetView showGridLines="0" topLeftCell="A7"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社会保障和就业</v>
      </c>
      <c r="E4" s="8"/>
      <c r="F4" s="8"/>
      <c r="G4" s="8"/>
      <c r="H4" s="6"/>
      <c r="I4" s="70"/>
    </row>
    <row r="5" customFormat="1" ht="64.5" customHeight="1" spans="1:9">
      <c r="A5" s="7" t="s">
        <v>5426</v>
      </c>
      <c r="B5" s="7"/>
      <c r="C5" s="7"/>
      <c r="D5" s="9" t="str">
        <f>IF(村级组织运转!D5="","",村级组织运转!D5)</f>
        <v>183001-广水市余店镇人民政府</v>
      </c>
      <c r="E5" s="9"/>
      <c r="F5" s="9"/>
      <c r="G5" s="9"/>
      <c r="H5" s="6"/>
      <c r="I5" s="70"/>
    </row>
    <row r="6" customFormat="1" ht="64.5" customHeight="1" spans="1:9">
      <c r="A6" s="7" t="s">
        <v>5427</v>
      </c>
      <c r="B6" s="7" t="s">
        <v>20</v>
      </c>
      <c r="C6" s="7"/>
      <c r="D6" s="8" t="s">
        <v>34</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8">
      <c r="A11" s="17" t="s">
        <v>5432</v>
      </c>
      <c r="B11" s="17"/>
      <c r="C11" s="18"/>
      <c r="D11" s="19"/>
      <c r="E11" s="19"/>
      <c r="G11" s="20" t="s">
        <v>5433</v>
      </c>
      <c r="H11" s="20"/>
    </row>
    <row r="12" s="2" customFormat="1" ht="22.5" customHeight="1" spans="1:29">
      <c r="A12" s="21" t="s">
        <v>5434</v>
      </c>
      <c r="B12" s="22"/>
      <c r="C12" s="21" t="str">
        <f ca="1">MID(CELL("filename",A1),FIND("]",CELL("filename",A1))+1,99)</f>
        <v>社会保障和就业</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22.5" customHeight="1" spans="1:29">
      <c r="A13" s="21" t="s">
        <v>5438</v>
      </c>
      <c r="B13" s="22"/>
      <c r="C13" s="21" t="s">
        <v>5439</v>
      </c>
      <c r="D13" s="22"/>
      <c r="E13" s="21" t="s">
        <v>5440</v>
      </c>
      <c r="F13" s="22"/>
      <c r="G13" s="25" t="s">
        <v>5439</v>
      </c>
      <c r="H13" s="26"/>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67</v>
      </c>
      <c r="D17" s="22"/>
      <c r="E17" s="27" t="s">
        <v>7</v>
      </c>
      <c r="F17" s="27"/>
      <c r="G17" s="27"/>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f>IF(村级组织运转!C19="","",村级组织运转!C19)</f>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c r="D20" s="29"/>
      <c r="E20" s="29"/>
      <c r="F20" s="29"/>
      <c r="G20" s="29"/>
      <c r="H20" s="29"/>
    </row>
    <row r="21" s="2" customFormat="1" ht="90" customHeight="1" spans="1:8">
      <c r="A21" s="21" t="s">
        <v>5457</v>
      </c>
      <c r="B21" s="22"/>
      <c r="C21" s="29" t="s">
        <v>5677</v>
      </c>
      <c r="D21" s="29"/>
      <c r="E21" s="29"/>
      <c r="F21" s="29"/>
      <c r="G21" s="29"/>
      <c r="H21" s="29"/>
    </row>
    <row r="22" s="2" customFormat="1" ht="22.5" customHeight="1" spans="1:8">
      <c r="A22" s="21" t="s">
        <v>5459</v>
      </c>
      <c r="B22" s="22"/>
      <c r="C22" s="30">
        <v>2282000</v>
      </c>
      <c r="D22" s="30"/>
      <c r="E22" s="21" t="s">
        <v>5460</v>
      </c>
      <c r="F22" s="22"/>
      <c r="G22" s="31">
        <f>G28</f>
        <v>674000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c r="H24" s="27"/>
    </row>
    <row r="25" s="2" customFormat="1" ht="22.5" customHeight="1" spans="1:8">
      <c r="A25" s="35"/>
      <c r="B25" s="36"/>
      <c r="C25" s="21" t="str">
        <f>IF(C19="","",C19-1&amp;"年")</f>
        <v>2024年</v>
      </c>
      <c r="D25" s="22"/>
      <c r="E25" s="37">
        <v>674000</v>
      </c>
      <c r="F25" s="37">
        <v>674000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674000</v>
      </c>
      <c r="H28" s="30"/>
    </row>
    <row r="29" s="2" customFormat="1" ht="22.5" customHeight="1" spans="1:8">
      <c r="A29" s="35"/>
      <c r="B29" s="36"/>
      <c r="C29" s="42" t="s">
        <v>5471</v>
      </c>
      <c r="D29" s="43"/>
      <c r="E29" s="43"/>
      <c r="F29" s="43"/>
      <c r="G29" s="30">
        <f>SUM(G30,G33)</f>
        <v>674000</v>
      </c>
      <c r="H29" s="30"/>
    </row>
    <row r="30" s="2" customFormat="1" ht="22.5" customHeight="1" spans="1:8">
      <c r="A30" s="35"/>
      <c r="B30" s="36"/>
      <c r="C30" s="44" t="s">
        <v>5472</v>
      </c>
      <c r="D30" s="45"/>
      <c r="E30" s="45"/>
      <c r="F30" s="45"/>
      <c r="G30" s="30">
        <f>SUM(G31:G32)</f>
        <v>674000</v>
      </c>
      <c r="H30" s="30"/>
    </row>
    <row r="31" s="2" customFormat="1" ht="22.5" customHeight="1" spans="1:8">
      <c r="A31" s="35"/>
      <c r="B31" s="36"/>
      <c r="C31" s="44" t="s">
        <v>5473</v>
      </c>
      <c r="D31" s="45"/>
      <c r="E31" s="45"/>
      <c r="F31" s="45"/>
      <c r="G31" s="30">
        <v>674000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85" customHeight="1" spans="1:16">
      <c r="A39" s="50" t="s">
        <v>215</v>
      </c>
      <c r="B39" s="51" t="s">
        <v>174</v>
      </c>
      <c r="C39" s="52"/>
      <c r="D39" s="53">
        <v>258000</v>
      </c>
      <c r="E39" s="64" t="s">
        <v>5678</v>
      </c>
      <c r="F39" s="64"/>
      <c r="G39" s="64"/>
      <c r="H39" s="64"/>
      <c r="I39" s="77" t="str">
        <f>IF(B39="","",IFERROR(IF(COUNTIF(CS!$BR$2:$BR$1835,B39)&gt;0,IF(ISNUMBER(MID(B39,7,1)*1)=TRUE,CS!$B$13,CS!$B$14),VLOOKUP(B39,CS!BP:BQ,2,0)),CS!$B$12))</f>
        <v>一般行政管理事务</v>
      </c>
      <c r="J39" s="78"/>
      <c r="K39" s="78"/>
      <c r="L39" s="78"/>
      <c r="M39" s="79" t="s">
        <v>5484</v>
      </c>
      <c r="N39" s="79"/>
      <c r="O39" s="79"/>
      <c r="P39" s="73"/>
    </row>
    <row r="40" s="2" customFormat="1" ht="30" customHeight="1" spans="1:16">
      <c r="A40" s="50" t="s">
        <v>215</v>
      </c>
      <c r="B40" s="51" t="s">
        <v>174</v>
      </c>
      <c r="C40" s="52"/>
      <c r="D40" s="53">
        <v>250000</v>
      </c>
      <c r="E40" s="64" t="s">
        <v>5679</v>
      </c>
      <c r="F40" s="64"/>
      <c r="G40" s="64"/>
      <c r="H40" s="64"/>
      <c r="I40" s="77" t="str">
        <f>IF(B40="","",IFERROR(IF(COUNTIF(CS!$BR$2:$BR$1835,B40)&gt;0,IF(ISNUMBER(MID(B40,7,1)*1)=TRUE,CS!$B$13,CS!$B$14),VLOOKUP(B40,CS!BP:BQ,2,0)),CS!$B$12))</f>
        <v>一般行政管理事务</v>
      </c>
      <c r="J40" s="78"/>
      <c r="K40" s="78"/>
      <c r="L40" s="78"/>
      <c r="M40" s="79"/>
      <c r="N40" s="79"/>
      <c r="O40" s="79"/>
      <c r="P40" s="73"/>
    </row>
    <row r="41" s="2" customFormat="1" ht="84" customHeight="1" spans="1:16">
      <c r="A41" s="50" t="s">
        <v>215</v>
      </c>
      <c r="B41" s="51" t="s">
        <v>174</v>
      </c>
      <c r="C41" s="52"/>
      <c r="D41" s="53">
        <v>166000</v>
      </c>
      <c r="E41" s="64" t="s">
        <v>5680</v>
      </c>
      <c r="F41" s="64"/>
      <c r="G41" s="64"/>
      <c r="H41" s="64"/>
      <c r="I41" s="77" t="str">
        <f>IF(B41="","",IFERROR(IF(COUNTIF(CS!$BR$2:$BR$1835,B41)&gt;0,IF(ISNUMBER(MID(B41,7,1)*1)=TRUE,CS!$B$13,CS!$B$14),VLOOKUP(B41,CS!BP:BQ,2,0)),CS!$B$12))</f>
        <v>一般行政管理事务</v>
      </c>
      <c r="J41" s="78"/>
      <c r="K41" s="78"/>
      <c r="L41" s="78"/>
      <c r="M41" s="79"/>
      <c r="N41" s="79"/>
      <c r="O41" s="79"/>
      <c r="P41" s="73"/>
    </row>
    <row r="42" s="2" customFormat="1" ht="30" customHeight="1" spans="1:16">
      <c r="A42" s="50"/>
      <c r="B42" s="51"/>
      <c r="C42" s="52"/>
      <c r="D42" s="53"/>
      <c r="E42" s="64"/>
      <c r="F42" s="64"/>
      <c r="G42" s="64"/>
      <c r="H42" s="64"/>
      <c r="I42" s="77" t="str">
        <f>IF(B42="","",IFERROR(IF(COUNTIF(CS!$BR$2:$BR$1835,B42)&gt;0,IF(ISNUMBER(MID(B42,7,1)*1)=TRUE,CS!$B$13,CS!$B$14),VLOOKUP(B42,CS!BP:BQ,2,0)),CS!$B$12))</f>
        <v/>
      </c>
      <c r="J42" s="78"/>
      <c r="K42" s="78"/>
      <c r="L42" s="78"/>
      <c r="M42" s="79"/>
      <c r="N42" s="79"/>
      <c r="O42" s="79"/>
      <c r="P42" s="73"/>
    </row>
    <row r="43" s="2" customFormat="1" ht="30" customHeight="1" spans="1:16">
      <c r="A43" s="50"/>
      <c r="B43" s="51"/>
      <c r="C43" s="52"/>
      <c r="D43" s="53"/>
      <c r="E43" s="64"/>
      <c r="F43" s="64"/>
      <c r="G43" s="64"/>
      <c r="H43" s="64"/>
      <c r="I43" s="77" t="str">
        <f>IF(B43="","",IFERROR(IF(COUNTIF(CS!$BR$2:$BR$1835,B43)&gt;0,IF(ISNUMBER(MID(B43,7,1)*1)=TRUE,CS!$B$13,CS!$B$14),VLOOKUP(B43,CS!BP:BQ,2,0)),CS!$B$12))</f>
        <v/>
      </c>
      <c r="J43" s="78"/>
      <c r="K43" s="78"/>
      <c r="L43" s="78"/>
      <c r="M43" s="79"/>
      <c r="N43" s="79"/>
      <c r="O43" s="79"/>
      <c r="P43" s="73"/>
    </row>
    <row r="44" s="2" customFormat="1" ht="30" customHeight="1" spans="1:16">
      <c r="A44" s="50"/>
      <c r="B44" s="51"/>
      <c r="C44" s="52"/>
      <c r="D44" s="53"/>
      <c r="E44" s="93"/>
      <c r="F44" s="93"/>
      <c r="G44" s="93"/>
      <c r="H44" s="93"/>
      <c r="I44" s="77" t="str">
        <f>IF(B44="","",IFERROR(IF(COUNTIF(CS!$BR$2:$BR$1835,B44)&gt;0,IF(ISNUMBER(MID(B44,7,1)*1)=TRUE,CS!$B$13,CS!$B$14),VLOOKUP(B44,CS!BP:BQ,2,0)),CS!$B$12))</f>
        <v/>
      </c>
      <c r="J44" s="78"/>
      <c r="K44" s="78"/>
      <c r="L44" s="78"/>
      <c r="M44" s="79"/>
      <c r="N44" s="79"/>
      <c r="O44" s="79"/>
      <c r="P44" s="73"/>
    </row>
    <row r="45" s="2" customFormat="1" ht="30" customHeight="1" spans="1:16">
      <c r="A45" s="50"/>
      <c r="B45" s="51"/>
      <c r="C45" s="52"/>
      <c r="D45" s="53"/>
      <c r="E45" s="93"/>
      <c r="F45" s="93"/>
      <c r="G45" s="93"/>
      <c r="H45" s="93"/>
      <c r="I45" s="77" t="str">
        <f>IF(B45="","",IFERROR(IF(COUNTIF(CS!$BR$2:$BR$1835,B45)&gt;0,IF(ISNUMBER(MID(B45,7,1)*1)=TRUE,CS!$B$13,CS!$B$14),VLOOKUP(B45,CS!BP:BQ,2,0)),CS!$B$12))</f>
        <v/>
      </c>
      <c r="J45" s="78"/>
      <c r="K45" s="78"/>
      <c r="L45" s="78"/>
      <c r="M45" s="79"/>
      <c r="N45" s="79"/>
      <c r="O45" s="79"/>
      <c r="P45" s="73"/>
    </row>
    <row r="46" s="2" customFormat="1" ht="30" customHeight="1" spans="1:16">
      <c r="A46" s="50"/>
      <c r="B46" s="51"/>
      <c r="C46" s="52"/>
      <c r="D46" s="53"/>
      <c r="E46" s="93"/>
      <c r="F46" s="93"/>
      <c r="G46" s="93"/>
      <c r="H46" s="93"/>
      <c r="I46" s="77" t="str">
        <f>IF(B46="","",IFERROR(IF(COUNTIF(CS!$BR$2:$BR$1835,B46)&gt;0,IF(ISNUMBER(MID(B46,7,1)*1)=TRUE,CS!$B$13,CS!$B$14),VLOOKUP(B46,CS!BP:BQ,2,0)),CS!$B$12))</f>
        <v/>
      </c>
      <c r="J46" s="78"/>
      <c r="K46" s="78"/>
      <c r="L46" s="78"/>
      <c r="M46" s="79"/>
      <c r="N46" s="79"/>
      <c r="O46" s="79"/>
      <c r="P46" s="73"/>
    </row>
    <row r="47" s="2" customFormat="1" ht="30" customHeight="1" spans="1:16">
      <c r="A47" s="50"/>
      <c r="B47" s="51"/>
      <c r="C47" s="52"/>
      <c r="D47" s="53"/>
      <c r="E47" s="93"/>
      <c r="F47" s="93"/>
      <c r="G47" s="93"/>
      <c r="H47" s="93"/>
      <c r="I47" s="77" t="str">
        <f>IF(B47="","",IFERROR(IF(COUNTIF(CS!$BR$2:$BR$1835,B47)&gt;0,IF(ISNUMBER(MID(B47,7,1)*1)=TRUE,CS!$B$13,CS!$B$14),VLOOKUP(B47,CS!BP:BQ,2,0)),CS!$B$12))</f>
        <v/>
      </c>
      <c r="J47" s="78"/>
      <c r="K47" s="78"/>
      <c r="L47" s="78"/>
      <c r="M47" s="79"/>
      <c r="N47" s="79"/>
      <c r="O47" s="79"/>
      <c r="P47" s="73"/>
    </row>
    <row r="48" s="2" customFormat="1" ht="30" customHeight="1" spans="1:16">
      <c r="A48" s="50"/>
      <c r="B48" s="51"/>
      <c r="C48" s="52"/>
      <c r="D48" s="53"/>
      <c r="E48" s="93"/>
      <c r="F48" s="93"/>
      <c r="G48" s="93"/>
      <c r="H48" s="93"/>
      <c r="I48" s="77" t="str">
        <f>IF(B48="","",IFERROR(IF(COUNTIF(CS!$BR$2:$BR$1835,B48)&gt;0,IF(ISNUMBER(MID(B48,7,1)*1)=TRUE,CS!$B$13,CS!$B$14),VLOOKUP(B48,CS!BP:BQ,2,0)),CS!$B$12))</f>
        <v/>
      </c>
      <c r="J48" s="78"/>
      <c r="K48" s="78"/>
      <c r="L48" s="78"/>
      <c r="M48" s="79"/>
      <c r="N48" s="79"/>
      <c r="O48" s="79"/>
      <c r="P48" s="73"/>
    </row>
    <row r="49" s="2" customFormat="1" ht="22.5" customHeight="1" spans="1:16">
      <c r="A49" s="48" t="s">
        <v>5487</v>
      </c>
      <c r="B49" s="48"/>
      <c r="C49" s="48"/>
      <c r="D49" s="48"/>
      <c r="E49" s="48"/>
      <c r="F49" s="48"/>
      <c r="G49" s="48"/>
      <c r="H49" s="48"/>
      <c r="I49" s="80"/>
      <c r="J49" s="73"/>
      <c r="K49" s="73"/>
      <c r="L49" s="73"/>
      <c r="M49" s="73"/>
      <c r="N49" s="73"/>
      <c r="O49" s="73"/>
      <c r="P49" s="73"/>
    </row>
    <row r="50" s="2" customFormat="1" ht="22.5" customHeight="1" spans="1:8">
      <c r="A50" s="29" t="s">
        <v>8</v>
      </c>
      <c r="B50" s="65" t="s">
        <v>9</v>
      </c>
      <c r="C50" s="66"/>
      <c r="D50" s="29" t="s">
        <v>5488</v>
      </c>
      <c r="E50" s="29" t="s">
        <v>5489</v>
      </c>
      <c r="F50" s="29" t="s">
        <v>5490</v>
      </c>
      <c r="G50" s="21" t="s">
        <v>5491</v>
      </c>
      <c r="H50" s="22"/>
    </row>
    <row r="51" s="2" customFormat="1" ht="22.5" customHeight="1" spans="1:8">
      <c r="A51" s="67"/>
      <c r="B51" s="67"/>
      <c r="C51" s="67"/>
      <c r="D51" s="29"/>
      <c r="E51" s="29"/>
      <c r="F51" s="68"/>
      <c r="G51" s="31" t="str">
        <f>IF(OR(E51&gt;0,F51&gt;0),E51*F51,"")</f>
        <v/>
      </c>
      <c r="H51" s="32"/>
    </row>
    <row r="52" s="2" customFormat="1" ht="22.5" customHeight="1" spans="1:8">
      <c r="A52" s="67"/>
      <c r="B52" s="67"/>
      <c r="C52" s="67"/>
      <c r="D52" s="29"/>
      <c r="E52" s="29"/>
      <c r="F52" s="68"/>
      <c r="G52" s="31" t="str">
        <f t="shared" ref="G52:G59" si="0">IF(OR(E52="",F52=""),"",E52*F52)</f>
        <v/>
      </c>
      <c r="H52" s="32"/>
    </row>
    <row r="53" s="2" customFormat="1" ht="22.5" customHeight="1" spans="1:8">
      <c r="A53" s="67"/>
      <c r="B53" s="67"/>
      <c r="C53" s="67"/>
      <c r="D53" s="29"/>
      <c r="E53" s="29"/>
      <c r="F53" s="68"/>
      <c r="G53" s="31" t="str">
        <f t="shared" si="0"/>
        <v/>
      </c>
      <c r="H53" s="32"/>
    </row>
    <row r="54" s="2" customFormat="1" ht="22.5" customHeight="1" spans="1:8">
      <c r="A54" s="67"/>
      <c r="B54" s="67"/>
      <c r="C54" s="67"/>
      <c r="D54" s="29"/>
      <c r="E54" s="29"/>
      <c r="F54" s="68"/>
      <c r="G54" s="31" t="str">
        <f t="shared" si="0"/>
        <v/>
      </c>
      <c r="H54" s="32"/>
    </row>
    <row r="55" s="2" customFormat="1" ht="22.5" customHeight="1" spans="1:8">
      <c r="A55" s="67"/>
      <c r="B55" s="67"/>
      <c r="C55" s="67"/>
      <c r="D55" s="29"/>
      <c r="E55" s="29"/>
      <c r="F55" s="68"/>
      <c r="G55" s="31" t="str">
        <f t="shared" si="0"/>
        <v/>
      </c>
      <c r="H55" s="32"/>
    </row>
    <row r="56" s="2" customFormat="1" ht="22.5" customHeight="1" spans="1:8">
      <c r="A56" s="67"/>
      <c r="B56" s="67"/>
      <c r="C56" s="67"/>
      <c r="D56" s="29"/>
      <c r="E56" s="29"/>
      <c r="F56" s="68"/>
      <c r="G56" s="31" t="str">
        <f t="shared" si="0"/>
        <v/>
      </c>
      <c r="H56" s="32"/>
    </row>
    <row r="57" s="2" customFormat="1" ht="22.5" customHeight="1" spans="1:8">
      <c r="A57" s="67"/>
      <c r="B57" s="67"/>
      <c r="C57" s="67"/>
      <c r="D57" s="29"/>
      <c r="E57" s="29"/>
      <c r="F57" s="68"/>
      <c r="G57" s="31" t="str">
        <f t="shared" si="0"/>
        <v/>
      </c>
      <c r="H57" s="32"/>
    </row>
    <row r="58" s="2" customFormat="1" ht="22.5" customHeight="1" spans="1:8">
      <c r="A58" s="67"/>
      <c r="B58" s="67"/>
      <c r="C58" s="67"/>
      <c r="D58" s="29"/>
      <c r="E58" s="29"/>
      <c r="F58" s="68"/>
      <c r="G58" s="31" t="str">
        <f t="shared" si="0"/>
        <v/>
      </c>
      <c r="H58" s="32"/>
    </row>
    <row r="59" s="2" customFormat="1" ht="22.5" customHeight="1" spans="1:8">
      <c r="A59" s="67"/>
      <c r="B59" s="67"/>
      <c r="C59" s="67"/>
      <c r="D59" s="29"/>
      <c r="E59" s="29"/>
      <c r="F59" s="68"/>
      <c r="G59" s="31" t="str">
        <f t="shared" si="0"/>
        <v/>
      </c>
      <c r="H59" s="32"/>
    </row>
    <row r="60" s="2" customFormat="1" ht="22.5" customHeight="1" spans="1:8">
      <c r="A60" s="48" t="s">
        <v>5492</v>
      </c>
      <c r="B60" s="48"/>
      <c r="C60" s="48"/>
      <c r="D60" s="48"/>
      <c r="E60" s="48"/>
      <c r="F60" s="48"/>
      <c r="G60" s="48"/>
      <c r="H60" s="48"/>
    </row>
    <row r="61" s="2" customFormat="1" ht="22.5" customHeight="1" spans="1:8">
      <c r="A61" s="67" t="s">
        <v>5493</v>
      </c>
      <c r="B61" s="67"/>
      <c r="C61" s="67"/>
      <c r="D61" s="67" t="s">
        <v>5494</v>
      </c>
      <c r="E61" s="67"/>
      <c r="F61" s="67"/>
      <c r="G61" s="67"/>
      <c r="H61" s="67"/>
    </row>
    <row r="62" s="2" customFormat="1" ht="22.5" customHeight="1" spans="1:8">
      <c r="A62" s="69" t="s">
        <v>5495</v>
      </c>
      <c r="B62" s="69"/>
      <c r="C62" s="69"/>
      <c r="D62" s="67"/>
      <c r="E62" s="67"/>
      <c r="F62" s="67"/>
      <c r="G62" s="67"/>
      <c r="H62" s="67"/>
    </row>
    <row r="63" s="2" customFormat="1" ht="22.5" customHeight="1" spans="1:8">
      <c r="A63" s="69" t="s">
        <v>5496</v>
      </c>
      <c r="B63" s="69"/>
      <c r="C63" s="69"/>
      <c r="D63" s="67"/>
      <c r="E63" s="67"/>
      <c r="F63" s="67"/>
      <c r="G63" s="67"/>
      <c r="H63" s="67"/>
    </row>
    <row r="64" s="2" customFormat="1" ht="22.5" customHeight="1" spans="1:8">
      <c r="A64" s="69" t="s">
        <v>5497</v>
      </c>
      <c r="B64" s="69"/>
      <c r="C64" s="69"/>
      <c r="D64" s="67" t="s">
        <v>5681</v>
      </c>
      <c r="E64" s="67"/>
      <c r="F64" s="67"/>
      <c r="G64" s="67"/>
      <c r="H64" s="67"/>
    </row>
    <row r="65" s="2" customFormat="1" ht="22.5" customHeight="1" spans="1:8">
      <c r="A65" s="69" t="s">
        <v>5496</v>
      </c>
      <c r="B65" s="69"/>
      <c r="C65" s="69"/>
      <c r="D65" s="67"/>
      <c r="E65" s="67"/>
      <c r="F65" s="67"/>
      <c r="G65" s="67"/>
      <c r="H65" s="67"/>
    </row>
    <row r="66" s="2" customFormat="1" ht="22.5" customHeight="1" spans="1:8">
      <c r="A66" s="82" t="s">
        <v>5498</v>
      </c>
      <c r="B66" s="83"/>
      <c r="C66" s="83"/>
      <c r="D66" s="83"/>
      <c r="E66" s="83"/>
      <c r="F66" s="83"/>
      <c r="G66" s="83"/>
      <c r="H66" s="84"/>
    </row>
    <row r="67" s="2" customFormat="1" ht="35.25" customHeight="1" spans="1:8">
      <c r="A67" s="69" t="s">
        <v>5499</v>
      </c>
      <c r="B67" s="69" t="s">
        <v>5500</v>
      </c>
      <c r="C67" s="69" t="s">
        <v>5501</v>
      </c>
      <c r="D67" s="85" t="s">
        <v>5502</v>
      </c>
      <c r="E67" s="86"/>
      <c r="F67" s="69" t="s">
        <v>5503</v>
      </c>
      <c r="G67" s="85" t="s">
        <v>5504</v>
      </c>
      <c r="H67" s="86"/>
    </row>
    <row r="68" s="2" customFormat="1" ht="31.5" customHeight="1" spans="1:8">
      <c r="A68" s="69" t="s">
        <v>5495</v>
      </c>
      <c r="B68" s="69" t="s">
        <v>5505</v>
      </c>
      <c r="C68" s="69" t="s">
        <v>5506</v>
      </c>
      <c r="D68" s="85"/>
      <c r="E68" s="86"/>
      <c r="F68" s="69"/>
      <c r="G68" s="85"/>
      <c r="H68" s="86"/>
    </row>
    <row r="69" s="2" customFormat="1" ht="31.5" customHeight="1" spans="1:8">
      <c r="A69" s="69"/>
      <c r="B69" s="69"/>
      <c r="C69" s="69"/>
      <c r="D69" s="85" t="s">
        <v>5507</v>
      </c>
      <c r="E69" s="86"/>
      <c r="F69" s="69"/>
      <c r="G69" s="85"/>
      <c r="H69" s="86"/>
    </row>
    <row r="70" s="2" customFormat="1" ht="31.5" customHeight="1" spans="1:8">
      <c r="A70" s="69"/>
      <c r="B70" s="69"/>
      <c r="C70" s="69" t="s">
        <v>5508</v>
      </c>
      <c r="D70" s="85"/>
      <c r="E70" s="86"/>
      <c r="F70" s="69"/>
      <c r="G70" s="85"/>
      <c r="H70" s="86"/>
    </row>
    <row r="71" s="2" customFormat="1" ht="31.5" customHeight="1" spans="1:8">
      <c r="A71" s="69"/>
      <c r="B71" s="69"/>
      <c r="C71" s="69"/>
      <c r="D71" s="85" t="s">
        <v>5507</v>
      </c>
      <c r="E71" s="86"/>
      <c r="F71" s="69"/>
      <c r="G71" s="85"/>
      <c r="H71" s="86"/>
    </row>
    <row r="72" s="2" customFormat="1" ht="31.5" customHeight="1" spans="1:8">
      <c r="A72" s="69"/>
      <c r="B72" s="69"/>
      <c r="C72" s="69" t="s">
        <v>5509</v>
      </c>
      <c r="D72" s="85"/>
      <c r="E72" s="86"/>
      <c r="F72" s="69"/>
      <c r="G72" s="85"/>
      <c r="H72" s="86"/>
    </row>
    <row r="73" s="2" customFormat="1" ht="31.5" customHeight="1" spans="1:8">
      <c r="A73" s="69"/>
      <c r="B73" s="69"/>
      <c r="C73" s="69"/>
      <c r="D73" s="85" t="s">
        <v>5507</v>
      </c>
      <c r="E73" s="86"/>
      <c r="F73" s="69"/>
      <c r="G73" s="85"/>
      <c r="H73" s="86"/>
    </row>
    <row r="74" s="2" customFormat="1" ht="31.5" customHeight="1" spans="1:8">
      <c r="A74" s="69"/>
      <c r="B74" s="69" t="s">
        <v>5510</v>
      </c>
      <c r="C74" s="69" t="s">
        <v>5511</v>
      </c>
      <c r="D74" s="85"/>
      <c r="E74" s="86"/>
      <c r="F74" s="69"/>
      <c r="G74" s="85"/>
      <c r="H74" s="86"/>
    </row>
    <row r="75" s="2" customFormat="1" ht="31.5" customHeight="1" spans="1:8">
      <c r="A75" s="69"/>
      <c r="B75" s="69"/>
      <c r="C75" s="69"/>
      <c r="D75" s="85" t="s">
        <v>5507</v>
      </c>
      <c r="E75" s="86"/>
      <c r="F75" s="69"/>
      <c r="G75" s="85"/>
      <c r="H75" s="86"/>
    </row>
    <row r="76" s="2" customFormat="1" ht="31.5" customHeight="1" spans="1:8">
      <c r="A76" s="69"/>
      <c r="B76" s="69"/>
      <c r="C76" s="69" t="s">
        <v>5512</v>
      </c>
      <c r="D76" s="85"/>
      <c r="E76" s="86"/>
      <c r="F76" s="69"/>
      <c r="G76" s="85"/>
      <c r="H76" s="86"/>
    </row>
    <row r="77" s="2" customFormat="1" ht="31.5" customHeight="1" spans="1:8">
      <c r="A77" s="69"/>
      <c r="B77" s="69"/>
      <c r="C77" s="69"/>
      <c r="D77" s="85" t="s">
        <v>5496</v>
      </c>
      <c r="E77" s="86"/>
      <c r="F77" s="69"/>
      <c r="G77" s="85"/>
      <c r="H77" s="86"/>
    </row>
    <row r="78" s="2" customFormat="1" ht="31.5" customHeight="1" spans="1:8">
      <c r="A78" s="69"/>
      <c r="B78" s="69"/>
      <c r="C78" s="69" t="s">
        <v>5513</v>
      </c>
      <c r="D78" s="85"/>
      <c r="E78" s="86"/>
      <c r="F78" s="69"/>
      <c r="G78" s="85"/>
      <c r="H78" s="86"/>
    </row>
    <row r="79" s="2" customFormat="1" ht="31.5" customHeight="1" spans="1:8">
      <c r="A79" s="69"/>
      <c r="B79" s="69"/>
      <c r="C79" s="69"/>
      <c r="D79" s="85" t="s">
        <v>5507</v>
      </c>
      <c r="E79" s="86"/>
      <c r="F79" s="69"/>
      <c r="G79" s="85"/>
      <c r="H79" s="86"/>
    </row>
    <row r="80" s="2" customFormat="1" ht="31.5" customHeight="1" spans="1:8">
      <c r="A80" s="69"/>
      <c r="B80" s="69" t="s">
        <v>5514</v>
      </c>
      <c r="C80" s="69" t="s">
        <v>5515</v>
      </c>
      <c r="D80" s="85"/>
      <c r="E80" s="86"/>
      <c r="F80" s="69"/>
      <c r="G80" s="85"/>
      <c r="H80" s="86"/>
    </row>
    <row r="81" s="2" customFormat="1" ht="31.5" customHeight="1" spans="1:8">
      <c r="A81" s="69"/>
      <c r="B81" s="69"/>
      <c r="C81" s="69"/>
      <c r="D81" s="85" t="s">
        <v>5507</v>
      </c>
      <c r="E81" s="86"/>
      <c r="F81" s="69"/>
      <c r="G81" s="85"/>
      <c r="H81" s="86"/>
    </row>
    <row r="82" s="2" customFormat="1" ht="31.5" customHeight="1" spans="1:8">
      <c r="A82" s="69"/>
      <c r="B82" s="69"/>
      <c r="C82" s="69" t="s">
        <v>5516</v>
      </c>
      <c r="D82" s="85"/>
      <c r="E82" s="86"/>
      <c r="F82" s="69"/>
      <c r="G82" s="85"/>
      <c r="H82" s="86"/>
    </row>
    <row r="83" s="2" customFormat="1" ht="31.5" customHeight="1" spans="1:8">
      <c r="A83" s="69"/>
      <c r="B83" s="69"/>
      <c r="C83" s="69"/>
      <c r="D83" s="85" t="s">
        <v>5496</v>
      </c>
      <c r="E83" s="86"/>
      <c r="F83" s="69"/>
      <c r="G83" s="85"/>
      <c r="H83" s="86"/>
    </row>
    <row r="84" s="2" customFormat="1" ht="31.5" customHeight="1" spans="1:8">
      <c r="A84" s="69"/>
      <c r="B84" s="69"/>
      <c r="C84" s="69" t="s">
        <v>5517</v>
      </c>
      <c r="D84" s="85"/>
      <c r="E84" s="86"/>
      <c r="F84" s="69"/>
      <c r="G84" s="85"/>
      <c r="H84" s="86"/>
    </row>
    <row r="85" s="2" customFormat="1" ht="31.5" customHeight="1" spans="1:8">
      <c r="A85" s="69"/>
      <c r="B85" s="69"/>
      <c r="C85" s="69"/>
      <c r="D85" s="85" t="s">
        <v>5507</v>
      </c>
      <c r="E85" s="86"/>
      <c r="F85" s="69"/>
      <c r="G85" s="85"/>
      <c r="H85" s="86"/>
    </row>
    <row r="86" s="2" customFormat="1" ht="48.75" customHeight="1" spans="1:8">
      <c r="A86" s="69"/>
      <c r="B86" s="69" t="s">
        <v>5518</v>
      </c>
      <c r="C86" s="69" t="s">
        <v>5519</v>
      </c>
      <c r="D86" s="85"/>
      <c r="E86" s="86"/>
      <c r="F86" s="69"/>
      <c r="G86" s="85"/>
      <c r="H86" s="86"/>
    </row>
    <row r="87" s="2" customFormat="1" ht="31.5" customHeight="1" spans="1:8">
      <c r="A87" s="69" t="s">
        <v>5520</v>
      </c>
      <c r="B87" s="69" t="s">
        <v>5521</v>
      </c>
      <c r="C87" s="69"/>
      <c r="D87" s="85"/>
      <c r="E87" s="86"/>
      <c r="F87" s="69"/>
      <c r="G87" s="85"/>
      <c r="H87" s="86"/>
    </row>
    <row r="88" s="2" customFormat="1" ht="22.5" customHeight="1" spans="1:8">
      <c r="A88" s="87" t="s">
        <v>5522</v>
      </c>
      <c r="B88" s="87"/>
      <c r="C88" s="87"/>
      <c r="D88" s="87"/>
      <c r="E88" s="87"/>
      <c r="F88" s="87"/>
      <c r="G88" s="87"/>
      <c r="H88" s="87"/>
    </row>
    <row r="89" s="2" customFormat="1" ht="22.5" customHeight="1" spans="1:8">
      <c r="A89" s="69" t="s">
        <v>5499</v>
      </c>
      <c r="B89" s="69" t="s">
        <v>5500</v>
      </c>
      <c r="C89" s="69" t="s">
        <v>5501</v>
      </c>
      <c r="D89" s="69" t="s">
        <v>5502</v>
      </c>
      <c r="E89" s="69" t="s">
        <v>5503</v>
      </c>
      <c r="F89" s="69"/>
      <c r="G89" s="69"/>
      <c r="H89" s="69" t="s">
        <v>5504</v>
      </c>
    </row>
    <row r="90" s="2" customFormat="1" ht="37.5" customHeight="1" spans="1:8">
      <c r="A90" s="69"/>
      <c r="B90" s="69"/>
      <c r="C90" s="69"/>
      <c r="D90" s="69"/>
      <c r="E90" s="69" t="s">
        <v>5523</v>
      </c>
      <c r="F90" s="69" t="s">
        <v>5524</v>
      </c>
      <c r="G90" s="69" t="s">
        <v>5525</v>
      </c>
      <c r="H90" s="69"/>
    </row>
    <row r="91" s="2" customFormat="1" ht="31.5" customHeight="1" spans="1:8">
      <c r="A91" s="69" t="s">
        <v>5497</v>
      </c>
      <c r="B91" s="69" t="s">
        <v>5505</v>
      </c>
      <c r="C91" s="69" t="s">
        <v>5506</v>
      </c>
      <c r="D91" s="69" t="s">
        <v>5526</v>
      </c>
      <c r="E91" s="69"/>
      <c r="F91" s="69" t="s">
        <v>5682</v>
      </c>
      <c r="G91" s="69" t="s">
        <v>5683</v>
      </c>
      <c r="H91" s="69" t="s">
        <v>5529</v>
      </c>
    </row>
    <row r="92" s="2" customFormat="1" ht="31.5" customHeight="1" spans="1:8">
      <c r="A92" s="69"/>
      <c r="B92" s="69"/>
      <c r="C92" s="69"/>
      <c r="D92" s="69" t="s">
        <v>5507</v>
      </c>
      <c r="E92" s="69"/>
      <c r="F92" s="69"/>
      <c r="G92" s="69"/>
      <c r="H92" s="69"/>
    </row>
    <row r="93" s="2" customFormat="1" ht="31.5" customHeight="1" spans="1:8">
      <c r="A93" s="69"/>
      <c r="B93" s="69"/>
      <c r="C93" s="69" t="s">
        <v>5508</v>
      </c>
      <c r="D93" s="69"/>
      <c r="E93" s="69"/>
      <c r="F93" s="69"/>
      <c r="G93" s="69"/>
      <c r="H93" s="69"/>
    </row>
    <row r="94" s="2" customFormat="1" ht="31.5" customHeight="1" spans="1:8">
      <c r="A94" s="69"/>
      <c r="B94" s="69"/>
      <c r="C94" s="69"/>
      <c r="D94" s="69" t="s">
        <v>5507</v>
      </c>
      <c r="E94" s="69"/>
      <c r="F94" s="69"/>
      <c r="G94" s="69"/>
      <c r="H94" s="69"/>
    </row>
    <row r="95" s="2" customFormat="1" ht="31.5" customHeight="1" spans="1:8">
      <c r="A95" s="69"/>
      <c r="B95" s="69"/>
      <c r="C95" s="69" t="s">
        <v>5509</v>
      </c>
      <c r="D95" s="69"/>
      <c r="E95" s="69"/>
      <c r="F95" s="69"/>
      <c r="G95" s="69"/>
      <c r="H95" s="69"/>
    </row>
    <row r="96" s="2" customFormat="1" ht="31.5" customHeight="1" spans="1:8">
      <c r="A96" s="69"/>
      <c r="B96" s="69"/>
      <c r="C96" s="69"/>
      <c r="D96" s="69" t="s">
        <v>5507</v>
      </c>
      <c r="E96" s="69"/>
      <c r="F96" s="69"/>
      <c r="G96" s="69"/>
      <c r="H96" s="69"/>
    </row>
    <row r="97" s="2" customFormat="1" ht="31.5" customHeight="1" spans="1:8">
      <c r="A97" s="69"/>
      <c r="B97" s="69" t="s">
        <v>5510</v>
      </c>
      <c r="C97" s="69" t="s">
        <v>5511</v>
      </c>
      <c r="D97" s="69" t="s">
        <v>5684</v>
      </c>
      <c r="E97" s="69"/>
      <c r="F97" s="89" t="s">
        <v>5685</v>
      </c>
      <c r="G97" s="88" t="s">
        <v>5686</v>
      </c>
      <c r="H97" s="69" t="s">
        <v>5529</v>
      </c>
    </row>
    <row r="98" s="2" customFormat="1" ht="31.5" customHeight="1" spans="1:8">
      <c r="A98" s="69"/>
      <c r="B98" s="69"/>
      <c r="C98" s="69"/>
      <c r="D98" s="69" t="s">
        <v>5687</v>
      </c>
      <c r="E98" s="69"/>
      <c r="F98" s="100" t="s">
        <v>5561</v>
      </c>
      <c r="G98" s="69" t="s">
        <v>5688</v>
      </c>
      <c r="H98" s="69" t="s">
        <v>5529</v>
      </c>
    </row>
    <row r="99" s="2" customFormat="1" ht="31.5" customHeight="1" spans="1:8">
      <c r="A99" s="69"/>
      <c r="B99" s="69"/>
      <c r="C99" s="69"/>
      <c r="D99" s="69" t="s">
        <v>5689</v>
      </c>
      <c r="E99" s="69"/>
      <c r="F99" s="100" t="s">
        <v>5690</v>
      </c>
      <c r="G99" s="69" t="s">
        <v>5691</v>
      </c>
      <c r="H99" s="69" t="s">
        <v>5529</v>
      </c>
    </row>
    <row r="100" s="2" customFormat="1" ht="31.5" customHeight="1" spans="1:8">
      <c r="A100" s="69"/>
      <c r="B100" s="69"/>
      <c r="C100" s="69" t="s">
        <v>5512</v>
      </c>
      <c r="D100" s="69" t="s">
        <v>5692</v>
      </c>
      <c r="E100" s="92"/>
      <c r="F100" s="92">
        <v>0.95</v>
      </c>
      <c r="G100" s="69" t="s">
        <v>5567</v>
      </c>
      <c r="H100" s="69" t="s">
        <v>5543</v>
      </c>
    </row>
    <row r="101" s="2" customFormat="1" ht="31.5" customHeight="1" spans="1:8">
      <c r="A101" s="69"/>
      <c r="B101" s="69"/>
      <c r="C101" s="69"/>
      <c r="D101" s="69" t="s">
        <v>5693</v>
      </c>
      <c r="E101" s="96"/>
      <c r="F101" s="96" t="s">
        <v>5668</v>
      </c>
      <c r="G101" s="96" t="s">
        <v>5569</v>
      </c>
      <c r="H101" s="69" t="s">
        <v>5543</v>
      </c>
    </row>
    <row r="102" s="2" customFormat="1" ht="31.5" customHeight="1" spans="1:8">
      <c r="A102" s="69"/>
      <c r="B102" s="69"/>
      <c r="C102" s="69"/>
      <c r="D102" s="69" t="s">
        <v>5694</v>
      </c>
      <c r="E102" s="96"/>
      <c r="F102" s="96" t="s">
        <v>5668</v>
      </c>
      <c r="G102" s="96" t="s">
        <v>5569</v>
      </c>
      <c r="H102" s="69" t="s">
        <v>5543</v>
      </c>
    </row>
    <row r="103" ht="31.5" customHeight="1" spans="1:8">
      <c r="A103" s="69"/>
      <c r="B103" s="69"/>
      <c r="C103" s="69" t="s">
        <v>5513</v>
      </c>
      <c r="D103" s="69" t="s">
        <v>5545</v>
      </c>
      <c r="E103" s="69"/>
      <c r="F103" s="69" t="s">
        <v>5546</v>
      </c>
      <c r="G103" s="69" t="s">
        <v>5546</v>
      </c>
      <c r="H103" s="69" t="s">
        <v>5529</v>
      </c>
    </row>
    <row r="104" ht="31.5" customHeight="1" spans="1:8">
      <c r="A104" s="69"/>
      <c r="B104" s="69"/>
      <c r="C104" s="69"/>
      <c r="D104" s="69" t="s">
        <v>5496</v>
      </c>
      <c r="E104" s="69"/>
      <c r="F104" s="69"/>
      <c r="G104" s="69"/>
      <c r="H104" s="69"/>
    </row>
    <row r="105" ht="37.5" customHeight="1" spans="1:8">
      <c r="A105" s="69"/>
      <c r="B105" s="69" t="s">
        <v>5514</v>
      </c>
      <c r="C105" s="69" t="s">
        <v>5515</v>
      </c>
      <c r="D105" s="69"/>
      <c r="E105" s="69"/>
      <c r="F105" s="69"/>
      <c r="G105" s="69"/>
      <c r="H105" s="69"/>
    </row>
    <row r="106" ht="37.5" customHeight="1" spans="1:8">
      <c r="A106" s="69"/>
      <c r="B106" s="69"/>
      <c r="C106" s="69" t="s">
        <v>5516</v>
      </c>
      <c r="D106" s="69" t="s">
        <v>5695</v>
      </c>
      <c r="E106" s="69"/>
      <c r="F106" s="69" t="s">
        <v>5696</v>
      </c>
      <c r="G106" s="69" t="s">
        <v>5696</v>
      </c>
      <c r="H106" s="69" t="s">
        <v>5529</v>
      </c>
    </row>
    <row r="107" ht="37.5" customHeight="1" spans="1:8">
      <c r="A107" s="69"/>
      <c r="B107" s="69"/>
      <c r="C107" s="69" t="s">
        <v>5517</v>
      </c>
      <c r="D107" s="69"/>
      <c r="E107" s="69"/>
      <c r="F107" s="69"/>
      <c r="G107" s="69"/>
      <c r="H107" s="69"/>
    </row>
    <row r="108" ht="52.5" customHeight="1" spans="1:8">
      <c r="A108" s="69"/>
      <c r="B108" s="69" t="s">
        <v>5518</v>
      </c>
      <c r="C108" s="69" t="s">
        <v>5519</v>
      </c>
      <c r="D108" s="69" t="s">
        <v>5697</v>
      </c>
      <c r="E108" s="92"/>
      <c r="F108" s="92">
        <v>0.98</v>
      </c>
      <c r="G108" s="69" t="s">
        <v>5698</v>
      </c>
      <c r="H108" s="69" t="s">
        <v>5529</v>
      </c>
    </row>
    <row r="109" ht="31.5" customHeight="1" spans="1:8">
      <c r="A109" s="69" t="s">
        <v>5520</v>
      </c>
      <c r="B109" s="69" t="s">
        <v>5553</v>
      </c>
      <c r="C109" s="69"/>
      <c r="D109" s="69"/>
      <c r="E109" s="69"/>
      <c r="F109" s="69"/>
      <c r="G109" s="69"/>
      <c r="H109" s="69"/>
    </row>
  </sheetData>
  <mergeCells count="226">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E39:H39"/>
    <mergeCell ref="I39:L39"/>
    <mergeCell ref="B40:C40"/>
    <mergeCell ref="E40:H40"/>
    <mergeCell ref="I40:L40"/>
    <mergeCell ref="B41:C41"/>
    <mergeCell ref="E41:H41"/>
    <mergeCell ref="I41:L41"/>
    <mergeCell ref="B42:C42"/>
    <mergeCell ref="E42:H42"/>
    <mergeCell ref="I42:L42"/>
    <mergeCell ref="B43:C43"/>
    <mergeCell ref="E43:H43"/>
    <mergeCell ref="I43:L43"/>
    <mergeCell ref="B44:C44"/>
    <mergeCell ref="E44:H44"/>
    <mergeCell ref="I44:L44"/>
    <mergeCell ref="B45:C45"/>
    <mergeCell ref="E45:H45"/>
    <mergeCell ref="I45:L45"/>
    <mergeCell ref="B46:C46"/>
    <mergeCell ref="E46:H46"/>
    <mergeCell ref="I46:L46"/>
    <mergeCell ref="B47:C47"/>
    <mergeCell ref="E47:H47"/>
    <mergeCell ref="I47:L47"/>
    <mergeCell ref="B48:C48"/>
    <mergeCell ref="E48:H48"/>
    <mergeCell ref="I48:L48"/>
    <mergeCell ref="A49:H49"/>
    <mergeCell ref="I49:L49"/>
    <mergeCell ref="B50:C50"/>
    <mergeCell ref="G50:H50"/>
    <mergeCell ref="B51:C51"/>
    <mergeCell ref="G51:H51"/>
    <mergeCell ref="B52:C52"/>
    <mergeCell ref="G52:H52"/>
    <mergeCell ref="B53:C53"/>
    <mergeCell ref="G53:H53"/>
    <mergeCell ref="B54:C54"/>
    <mergeCell ref="G54:H54"/>
    <mergeCell ref="B55:C55"/>
    <mergeCell ref="G55:H55"/>
    <mergeCell ref="B56:C56"/>
    <mergeCell ref="G56:H56"/>
    <mergeCell ref="B57:C57"/>
    <mergeCell ref="G57:H57"/>
    <mergeCell ref="B58:C58"/>
    <mergeCell ref="G58:H58"/>
    <mergeCell ref="B59:C59"/>
    <mergeCell ref="G59:H59"/>
    <mergeCell ref="A60:H60"/>
    <mergeCell ref="A61:C61"/>
    <mergeCell ref="D61:H61"/>
    <mergeCell ref="A62:C62"/>
    <mergeCell ref="D62:H62"/>
    <mergeCell ref="A63:C63"/>
    <mergeCell ref="D63:H63"/>
    <mergeCell ref="A64:C64"/>
    <mergeCell ref="D64:H64"/>
    <mergeCell ref="A65:C65"/>
    <mergeCell ref="D65:H65"/>
    <mergeCell ref="A66:H66"/>
    <mergeCell ref="D67:E67"/>
    <mergeCell ref="G67:H67"/>
    <mergeCell ref="D68:E68"/>
    <mergeCell ref="G68:H68"/>
    <mergeCell ref="D69:E69"/>
    <mergeCell ref="G69:H69"/>
    <mergeCell ref="D70:E70"/>
    <mergeCell ref="G70:H70"/>
    <mergeCell ref="D71:E71"/>
    <mergeCell ref="G71:H71"/>
    <mergeCell ref="D72:E72"/>
    <mergeCell ref="G72:H72"/>
    <mergeCell ref="D73:E73"/>
    <mergeCell ref="G73:H73"/>
    <mergeCell ref="D74:E74"/>
    <mergeCell ref="G74:H74"/>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D87:E87"/>
    <mergeCell ref="G87:H87"/>
    <mergeCell ref="A88:H88"/>
    <mergeCell ref="E89:G89"/>
    <mergeCell ref="A68:A86"/>
    <mergeCell ref="A89:A90"/>
    <mergeCell ref="A91:A108"/>
    <mergeCell ref="B68:B73"/>
    <mergeCell ref="B74:B79"/>
    <mergeCell ref="B80:B85"/>
    <mergeCell ref="B89:B90"/>
    <mergeCell ref="B91:B96"/>
    <mergeCell ref="B97:B104"/>
    <mergeCell ref="B105:B107"/>
    <mergeCell ref="C68:C69"/>
    <mergeCell ref="C70:C71"/>
    <mergeCell ref="C72:C73"/>
    <mergeCell ref="C74:C75"/>
    <mergeCell ref="C76:C77"/>
    <mergeCell ref="C78:C79"/>
    <mergeCell ref="C80:C81"/>
    <mergeCell ref="C82:C83"/>
    <mergeCell ref="C84:C85"/>
    <mergeCell ref="C89:C90"/>
    <mergeCell ref="C91:C92"/>
    <mergeCell ref="C93:C94"/>
    <mergeCell ref="C95:C96"/>
    <mergeCell ref="C97:C99"/>
    <mergeCell ref="C100:C102"/>
    <mergeCell ref="C103:C104"/>
    <mergeCell ref="D89:D90"/>
    <mergeCell ref="H2:H8"/>
    <mergeCell ref="H89:H90"/>
    <mergeCell ref="M39:O48"/>
    <mergeCell ref="A23:B26"/>
    <mergeCell ref="A27:B36"/>
    <mergeCell ref="K14:O16"/>
  </mergeCells>
  <conditionalFormatting sqref="C17:D17">
    <cfRule type="expression" dxfId="0" priority="13">
      <formula>OR($C$17=CS!$E$3,$C$17=CS!$E$4)</formula>
    </cfRule>
  </conditionalFormatting>
  <conditionalFormatting sqref="G17:H17">
    <cfRule type="expression" dxfId="0" priority="12">
      <formula>OR(AND($G$17&lt;&gt;"是",SUM(COUNTIF($A$39:$A$48,"309*"),COUNTIF($A$39:$A$48,"310*"))&gt;0),AND($G$17="是",SUM(COUNTIF($A$39:$A$48,"309*"),COUNTIF($A$39:$A$48,"310*"))=0))</formula>
    </cfRule>
  </conditionalFormatting>
  <conditionalFormatting sqref="K18:O18">
    <cfRule type="expression" dxfId="1" priority="25">
      <formula>$AB$18=TRUE</formula>
    </cfRule>
  </conditionalFormatting>
  <conditionalFormatting sqref="C22:D22">
    <cfRule type="expression" dxfId="0" priority="11">
      <formula>$C$22&lt;$G$22</formula>
    </cfRule>
  </conditionalFormatting>
  <conditionalFormatting sqref="D38">
    <cfRule type="expression" dxfId="0" priority="170">
      <formula>AND($G$28&gt;0,SUM($D$39:$D$48)&gt;0,$G$28&lt;&gt;SUM($D$39:$D$48))</formula>
    </cfRule>
  </conditionalFormatting>
  <conditionalFormatting sqref="A40">
    <cfRule type="expression" dxfId="0" priority="4">
      <formula>OR(AND(COUNTIF($C$18,"发改立项")&lt;1,LEFT(A40,3)="309"),AND(COUNTIF($C$18,"发改立项")&gt;0,LEFT(A40,3)="310"))</formula>
    </cfRule>
    <cfRule type="expression" dxfId="0" priority="6">
      <formula>COUNTIF(CS!$K$2:$K$100,A40)=1</formula>
    </cfRule>
  </conditionalFormatting>
  <conditionalFormatting sqref="B40:C40">
    <cfRule type="expression" dxfId="0" priority="2">
      <formula>COUNTIF(CS!$B$12:$B$14,I40)&gt;0</formula>
    </cfRule>
  </conditionalFormatting>
  <conditionalFormatting sqref="A41">
    <cfRule type="expression" dxfId="0" priority="3">
      <formula>OR(AND(COUNTIF($C$18,"发改立项")&lt;1,LEFT(A41,3)="309"),AND(COUNTIF($C$18,"发改立项")&gt;0,LEFT(A41,3)="310"))</formula>
    </cfRule>
    <cfRule type="expression" dxfId="0" priority="5">
      <formula>COUNTIF(CS!$K$2:$K$100,A41)=1</formula>
    </cfRule>
  </conditionalFormatting>
  <conditionalFormatting sqref="B41:C41">
    <cfRule type="expression" dxfId="0" priority="1">
      <formula>COUNTIF(CS!$B$12:$B$14,I41)&gt;0</formula>
    </cfRule>
  </conditionalFormatting>
  <conditionalFormatting sqref="D39:D48">
    <cfRule type="expression" dxfId="2" priority="15">
      <formula>AND(A39=CS!$L$39,D39&gt;SUM(SUM($G$29,$G$34)*0.02,$G$35:$G$36))</formula>
    </cfRule>
  </conditionalFormatting>
  <conditionalFormatting sqref="A39 A42:A48">
    <cfRule type="expression" dxfId="0" priority="17">
      <formula>OR(AND(COUNTIF($C$18,"发改立项")&lt;1,LEFT(A39,3)="309"),AND(COUNTIF($C$18,"发改立项")&gt;0,LEFT(A39,3)="310"))</formula>
    </cfRule>
    <cfRule type="expression" dxfId="0" priority="18">
      <formula>COUNTIF(CS!$K$2:$K$100,A39)=1</formula>
    </cfRule>
  </conditionalFormatting>
  <conditionalFormatting sqref="B39:C39 B42:C48">
    <cfRule type="expression" dxfId="0" priority="9">
      <formula>COUNTIF(CS!$B$12:$B$14,I39)&gt;0</formula>
    </cfRule>
  </conditionalFormatting>
  <conditionalFormatting sqref="I39:L48">
    <cfRule type="expression" dxfId="3" priority="7">
      <formula>COUNTIF(CS!$B$12:$B$14,I39)&gt;0</formula>
    </cfRule>
  </conditionalFormatting>
  <dataValidations count="15">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errorStyle="warning">
      <formula1>2000</formula1>
      <formula2>3000</formula2>
    </dataValidation>
    <dataValidation type="whole" operator="between" allowBlank="1" showInputMessage="1" showErrorMessage="1" sqref="F19 H19">
      <formula1>2000</formula1>
      <formula2>3000</formula2>
    </dataValidation>
    <dataValidation type="list" allowBlank="1" showInputMessage="1" showErrorMessage="1" sqref="A39:A48">
      <formula1>CS!$L$2:$L$100</formula1>
    </dataValidation>
    <dataValidation type="list" allowBlank="1" showInputMessage="1" showErrorMessage="1" sqref="A51:A59">
      <formula1>CS!$I$2:$I$4</formula1>
    </dataValidation>
    <dataValidation type="list" allowBlank="1" showInputMessage="1" showErrorMessage="1" sqref="B39:C48">
      <formula1>CS!$BP$2:$BP$1835</formula1>
    </dataValidation>
    <dataValidation type="list" allowBlank="1" showInputMessage="1" showErrorMessage="1" sqref="B51:C59">
      <formula1>CS!$J$2:$J$3</formula1>
    </dataValidation>
  </dataValidations>
  <hyperlinks>
    <hyperlink ref="I12:P12" location="项目申报汇总信息表!A1" display="转到项目申报汇总信息表"/>
    <hyperlink ref="I37" r:id="rId14" display="点击查看《政府收支分类科目》"/>
    <hyperlink ref="I37:P37" r:id="rId14" display="点击查看《政府收支分类科目》"/>
  </hyperlinks>
  <printOptions horizontalCentered="1"/>
  <pageMargins left="0.708661417322835" right="0.708661417322835" top="0.748031496062992" bottom="0.748031496062992" header="0.31496062992126" footer="0.31496062992126"/>
  <pageSetup paperSize="9" firstPageNumber="0" orientation="portrait" useFirstPageNumber="1"/>
  <headerFooter differentFirst="1">
    <oddFooter>&amp;C第 &amp;P 页，共 &amp;N-1 页</oddFooter>
  </headerFooter>
  <rowBreaks count="4" manualBreakCount="4">
    <brk id="9" max="16383" man="1"/>
    <brk id="36" max="16383" man="1"/>
    <brk id="65"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name="Group Box 1"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9218" name="Check Box 2" r:id="rId5">
              <controlPr defaultSize="0">
                <anchor moveWithCells="1">
                  <from>
                    <xdr:col>8</xdr:col>
                    <xdr:colOff>412115</xdr:colOff>
                    <xdr:row>13</xdr:row>
                    <xdr:rowOff>59055</xdr:rowOff>
                  </from>
                  <to>
                    <xdr:col>9</xdr:col>
                    <xdr:colOff>513715</xdr:colOff>
                    <xdr:row>14</xdr:row>
                    <xdr:rowOff>27940</xdr:rowOff>
                  </to>
                </anchor>
              </controlPr>
            </control>
          </mc:Choice>
        </mc:AlternateContent>
        <mc:AlternateContent xmlns:mc="http://schemas.openxmlformats.org/markup-compatibility/2006">
          <mc:Choice Requires="x14">
            <control shapeId="9219" name="Check Box 3" r:id="rId6">
              <controlPr defaultSize="0">
                <anchor moveWithCells="1">
                  <from>
                    <xdr:col>8</xdr:col>
                    <xdr:colOff>414020</xdr:colOff>
                    <xdr:row>13</xdr:row>
                    <xdr:rowOff>260985</xdr:rowOff>
                  </from>
                  <to>
                    <xdr:col>9</xdr:col>
                    <xdr:colOff>532765</xdr:colOff>
                    <xdr:row>14</xdr:row>
                    <xdr:rowOff>229235</xdr:rowOff>
                  </to>
                </anchor>
              </controlPr>
            </control>
          </mc:Choice>
        </mc:AlternateContent>
        <mc:AlternateContent xmlns:mc="http://schemas.openxmlformats.org/markup-compatibility/2006">
          <mc:Choice Requires="x14">
            <control shapeId="9220" name="Check Box 4" r:id="rId7">
              <controlPr defaultSize="0">
                <anchor moveWithCells="1">
                  <from>
                    <xdr:col>8</xdr:col>
                    <xdr:colOff>411480</xdr:colOff>
                    <xdr:row>14</xdr:row>
                    <xdr:rowOff>176530</xdr:rowOff>
                  </from>
                  <to>
                    <xdr:col>10</xdr:col>
                    <xdr:colOff>654685</xdr:colOff>
                    <xdr:row>15</xdr:row>
                    <xdr:rowOff>145415</xdr:rowOff>
                  </to>
                </anchor>
              </controlPr>
            </control>
          </mc:Choice>
        </mc:AlternateContent>
        <mc:AlternateContent xmlns:mc="http://schemas.openxmlformats.org/markup-compatibility/2006">
          <mc:Choice Requires="x14">
            <control shapeId="9221" name="Check Box 5" r:id="rId8">
              <controlPr defaultSize="0">
                <anchor moveWithCells="1">
                  <from>
                    <xdr:col>8</xdr:col>
                    <xdr:colOff>411480</xdr:colOff>
                    <xdr:row>15</xdr:row>
                    <xdr:rowOff>92710</xdr:rowOff>
                  </from>
                  <to>
                    <xdr:col>10</xdr:col>
                    <xdr:colOff>616585</xdr:colOff>
                    <xdr:row>16</xdr:row>
                    <xdr:rowOff>61595</xdr:rowOff>
                  </to>
                </anchor>
              </controlPr>
            </control>
          </mc:Choice>
        </mc:AlternateContent>
        <mc:AlternateContent xmlns:mc="http://schemas.openxmlformats.org/markup-compatibility/2006">
          <mc:Choice Requires="x14">
            <control shapeId="9222" name="Check Box 6" r:id="rId9">
              <controlPr defaultSize="0">
                <anchor moveWithCells="1">
                  <from>
                    <xdr:col>8</xdr:col>
                    <xdr:colOff>411480</xdr:colOff>
                    <xdr:row>16</xdr:row>
                    <xdr:rowOff>8890</xdr:rowOff>
                  </from>
                  <to>
                    <xdr:col>10</xdr:col>
                    <xdr:colOff>18415</xdr:colOff>
                    <xdr:row>16</xdr:row>
                    <xdr:rowOff>262890</xdr:rowOff>
                  </to>
                </anchor>
              </controlPr>
            </control>
          </mc:Choice>
        </mc:AlternateContent>
        <mc:AlternateContent xmlns:mc="http://schemas.openxmlformats.org/markup-compatibility/2006">
          <mc:Choice Requires="x14">
            <control shapeId="9223" name="Check Box 7" r:id="rId10">
              <controlPr defaultSize="0">
                <anchor moveWithCells="1">
                  <from>
                    <xdr:col>8</xdr:col>
                    <xdr:colOff>416560</xdr:colOff>
                    <xdr:row>16</xdr:row>
                    <xdr:rowOff>210185</xdr:rowOff>
                  </from>
                  <to>
                    <xdr:col>9</xdr:col>
                    <xdr:colOff>685165</xdr:colOff>
                    <xdr:row>17</xdr:row>
                    <xdr:rowOff>179070</xdr:rowOff>
                  </to>
                </anchor>
              </controlPr>
            </control>
          </mc:Choice>
        </mc:AlternateContent>
        <mc:AlternateContent xmlns:mc="http://schemas.openxmlformats.org/markup-compatibility/2006">
          <mc:Choice Requires="x14">
            <control shapeId="9224" name="Check Box 8" r:id="rId11">
              <controlPr defaultSize="0">
                <anchor moveWithCells="1">
                  <from>
                    <xdr:col>8</xdr:col>
                    <xdr:colOff>416560</xdr:colOff>
                    <xdr:row>17</xdr:row>
                    <xdr:rowOff>126365</xdr:rowOff>
                  </from>
                  <to>
                    <xdr:col>9</xdr:col>
                    <xdr:colOff>666115</xdr:colOff>
                    <xdr:row>18</xdr:row>
                    <xdr:rowOff>95250</xdr:rowOff>
                  </to>
                </anchor>
              </controlPr>
            </control>
          </mc:Choice>
        </mc:AlternateContent>
        <mc:AlternateContent xmlns:mc="http://schemas.openxmlformats.org/markup-compatibility/2006">
          <mc:Choice Requires="x14">
            <control shapeId="9238" name="Group Box 22" r:id="rId12">
              <controlPr print="0" defaultSize="0">
                <anchor moveWithCells="1">
                  <from>
                    <xdr:col>11</xdr:col>
                    <xdr:colOff>428625</xdr:colOff>
                    <xdr:row>37</xdr:row>
                    <xdr:rowOff>180975</xdr:rowOff>
                  </from>
                  <to>
                    <xdr:col>15</xdr:col>
                    <xdr:colOff>209550</xdr:colOff>
                    <xdr:row>44</xdr:row>
                    <xdr:rowOff>254000</xdr:rowOff>
                  </to>
                </anchor>
              </controlPr>
            </control>
          </mc:Choice>
        </mc:AlternateContent>
        <mc:AlternateContent xmlns:mc="http://schemas.openxmlformats.org/markup-compatibility/2006">
          <mc:Choice Requires="x14">
            <control shapeId="9239" name="Group Box 23" r:id="rId13">
              <controlPr print="0" defaultSize="0">
                <anchor moveWithCells="1">
                  <from>
                    <xdr:col>8</xdr:col>
                    <xdr:colOff>209550</xdr:colOff>
                    <xdr:row>37</xdr:row>
                    <xdr:rowOff>171450</xdr:rowOff>
                  </from>
                  <to>
                    <xdr:col>11</xdr:col>
                    <xdr:colOff>238125</xdr:colOff>
                    <xdr:row>44</xdr:row>
                    <xdr:rowOff>244475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AC107"/>
  <sheetViews>
    <sheetView showGridLines="0" topLeftCell="A9" workbookViewId="0">
      <selection activeCell="G14" sqref="G14:H14"/>
    </sheetView>
  </sheetViews>
  <sheetFormatPr defaultColWidth="9" defaultRowHeight="13.5"/>
  <cols>
    <col min="1" max="1" width="14.75" style="3" customWidth="1"/>
    <col min="2" max="3" width="7.5" style="3" customWidth="1"/>
    <col min="4" max="4" width="13.75" style="3" customWidth="1"/>
    <col min="5" max="8" width="11.25" style="3" customWidth="1"/>
    <col min="9" max="9" width="9" style="3"/>
    <col min="10" max="10" width="9" style="3" customWidth="1"/>
    <col min="11" max="15" width="9" style="3"/>
    <col min="16" max="16" width="5.25" style="3" customWidth="1"/>
    <col min="17" max="26" width="9" style="3"/>
    <col min="27" max="29" width="9" style="3" hidden="1" customWidth="1"/>
    <col min="30" max="16384" width="9" style="3"/>
  </cols>
  <sheetData>
    <row r="1" customFormat="1" ht="101.25" customHeight="1" spans="1:9">
      <c r="A1" s="4" t="s">
        <v>5422</v>
      </c>
      <c r="B1" s="4"/>
      <c r="C1" s="4"/>
      <c r="D1" s="4"/>
      <c r="E1" s="4"/>
      <c r="F1" s="4"/>
      <c r="G1" s="4"/>
      <c r="H1" s="4"/>
      <c r="I1" s="70"/>
    </row>
    <row r="2" customFormat="1" ht="99.75" customHeight="1" spans="1:9">
      <c r="A2" s="5"/>
      <c r="B2" s="5"/>
      <c r="C2" s="5"/>
      <c r="D2" s="5"/>
      <c r="E2" s="5"/>
      <c r="F2" s="5"/>
      <c r="G2" s="5"/>
      <c r="H2" s="6" t="s">
        <v>5423</v>
      </c>
      <c r="I2" s="70"/>
    </row>
    <row r="3" customFormat="1" ht="64.5" customHeight="1" spans="1:9">
      <c r="A3" s="7" t="s">
        <v>5424</v>
      </c>
      <c r="B3" s="7"/>
      <c r="C3" s="7"/>
      <c r="D3" s="8"/>
      <c r="E3" s="8"/>
      <c r="F3" s="8"/>
      <c r="G3" s="8"/>
      <c r="H3" s="6"/>
      <c r="I3" s="70"/>
    </row>
    <row r="4" customFormat="1" ht="64.5" customHeight="1" spans="1:9">
      <c r="A4" s="7" t="s">
        <v>5425</v>
      </c>
      <c r="B4" s="7"/>
      <c r="C4" s="7"/>
      <c r="D4" s="8" t="str">
        <f ca="1">MID(CELL("filename",A1),FIND("]",CELL("filename",A1))+1,99)</f>
        <v>国防动员</v>
      </c>
      <c r="E4" s="8"/>
      <c r="F4" s="8"/>
      <c r="G4" s="8"/>
      <c r="H4" s="6"/>
      <c r="I4" s="70"/>
    </row>
    <row r="5" customFormat="1" ht="64.5" customHeight="1" spans="1:9">
      <c r="A5" s="7" t="s">
        <v>5426</v>
      </c>
      <c r="B5" s="7"/>
      <c r="C5" s="7"/>
      <c r="D5" s="9" t="str">
        <f>IF(村级组织运转!D5="","",村级组织运转!D5)</f>
        <v>183001-广水市余店镇人民政府</v>
      </c>
      <c r="E5" s="9"/>
      <c r="F5" s="9"/>
      <c r="G5" s="9"/>
      <c r="H5" s="6"/>
      <c r="I5" s="70"/>
    </row>
    <row r="6" customFormat="1" ht="64.5" customHeight="1" spans="1:9">
      <c r="A6" s="7" t="s">
        <v>5427</v>
      </c>
      <c r="B6" s="7" t="s">
        <v>20</v>
      </c>
      <c r="C6" s="7"/>
      <c r="D6" s="8" t="s">
        <v>20</v>
      </c>
      <c r="E6" s="8"/>
      <c r="F6" s="8"/>
      <c r="G6" s="8"/>
      <c r="H6" s="6"/>
      <c r="I6" s="70"/>
    </row>
    <row r="7" customFormat="1" ht="64.5" customHeight="1" spans="1:9">
      <c r="A7" s="7" t="s">
        <v>5428</v>
      </c>
      <c r="B7" s="7"/>
      <c r="C7" s="7"/>
      <c r="D7" s="8"/>
      <c r="E7" s="8"/>
      <c r="F7" s="8"/>
      <c r="G7" s="8"/>
      <c r="H7" s="6"/>
      <c r="I7" s="70"/>
    </row>
    <row r="8" customFormat="1" ht="123" customHeight="1" spans="1:9">
      <c r="A8" s="10" t="s">
        <v>5429</v>
      </c>
      <c r="B8" s="10"/>
      <c r="C8" s="10"/>
      <c r="D8" s="10"/>
      <c r="E8" s="10"/>
      <c r="F8" s="10"/>
      <c r="G8" s="10"/>
      <c r="H8" s="6"/>
      <c r="I8" s="70"/>
    </row>
    <row r="9" customFormat="1" ht="64.5" customHeight="1" spans="1:9">
      <c r="A9" s="11" t="s">
        <v>5430</v>
      </c>
      <c r="B9" s="11"/>
      <c r="C9" s="11"/>
      <c r="D9" s="11"/>
      <c r="E9" s="12">
        <v>45604</v>
      </c>
      <c r="F9" s="13"/>
      <c r="G9" s="14"/>
      <c r="H9" s="15"/>
      <c r="I9" s="70"/>
    </row>
    <row r="10" ht="52.5" customHeight="1" spans="1:8">
      <c r="A10" s="16" t="s">
        <v>5431</v>
      </c>
      <c r="B10" s="16"/>
      <c r="C10" s="16"/>
      <c r="D10" s="16"/>
      <c r="E10" s="16"/>
      <c r="F10" s="16"/>
      <c r="G10" s="16"/>
      <c r="H10" s="16"/>
    </row>
    <row r="11" s="1" customFormat="1" ht="22.5" customHeight="1" spans="1:8">
      <c r="A11" s="17" t="s">
        <v>5432</v>
      </c>
      <c r="B11" s="17"/>
      <c r="C11" s="18"/>
      <c r="D11" s="19"/>
      <c r="E11" s="19"/>
      <c r="G11" s="20" t="s">
        <v>5433</v>
      </c>
      <c r="H11" s="20"/>
    </row>
    <row r="12" s="2" customFormat="1" ht="22.5" customHeight="1" spans="1:29">
      <c r="A12" s="21" t="s">
        <v>5434</v>
      </c>
      <c r="B12" s="22"/>
      <c r="C12" s="21" t="str">
        <f ca="1">MID(CELL("filename",A1),FIND("]",CELL("filename",A1))+1,99)</f>
        <v>国防动员</v>
      </c>
      <c r="D12" s="22"/>
      <c r="E12" s="21" t="s">
        <v>5435</v>
      </c>
      <c r="F12" s="22"/>
      <c r="G12" s="23"/>
      <c r="H12" s="24"/>
      <c r="I12" s="71" t="s">
        <v>5436</v>
      </c>
      <c r="J12" s="72"/>
      <c r="K12" s="72"/>
      <c r="L12" s="72"/>
      <c r="M12" s="72"/>
      <c r="N12" s="72"/>
      <c r="O12" s="72"/>
      <c r="P12" s="72"/>
      <c r="AA12" s="2" t="s">
        <v>5437</v>
      </c>
      <c r="AB12" s="2" t="b">
        <v>0</v>
      </c>
      <c r="AC12" s="2" t="str">
        <f>IF(AB12=TRUE,AA12&amp;IF(COUNTIF(AB12:$AB$17,TRUE)&gt;1,$AA$18,""),"")</f>
        <v/>
      </c>
    </row>
    <row r="13" s="2" customFormat="1" ht="35" customHeight="1" spans="1:29">
      <c r="A13" s="21" t="s">
        <v>5438</v>
      </c>
      <c r="B13" s="22"/>
      <c r="C13" s="21" t="s">
        <v>5439</v>
      </c>
      <c r="D13" s="22"/>
      <c r="E13" s="21" t="s">
        <v>5440</v>
      </c>
      <c r="F13" s="22"/>
      <c r="G13" s="111" t="s">
        <v>5439</v>
      </c>
      <c r="H13" s="112"/>
      <c r="I13" s="73"/>
      <c r="J13" s="73"/>
      <c r="K13" s="73"/>
      <c r="L13" s="73"/>
      <c r="M13" s="73"/>
      <c r="N13" s="73"/>
      <c r="O13" s="73"/>
      <c r="P13" s="73"/>
      <c r="AA13" s="2" t="s">
        <v>556</v>
      </c>
      <c r="AB13" s="2" t="b">
        <v>0</v>
      </c>
      <c r="AC13" s="2" t="str">
        <f>IF(AB13=TRUE,AA13&amp;IF(COUNTIF(AB13:$AB$17,TRUE)&gt;1,$AA$18,""),"")</f>
        <v/>
      </c>
    </row>
    <row r="14" s="2" customFormat="1" ht="22.5" customHeight="1" spans="1:29">
      <c r="A14" s="21" t="s">
        <v>5441</v>
      </c>
      <c r="B14" s="22"/>
      <c r="C14" s="21" t="s">
        <v>5442</v>
      </c>
      <c r="D14" s="22"/>
      <c r="E14" s="21" t="s">
        <v>5443</v>
      </c>
      <c r="F14" s="22"/>
      <c r="G14" s="21" t="s">
        <v>5444</v>
      </c>
      <c r="H14" s="22"/>
      <c r="I14" s="73"/>
      <c r="J14" s="73"/>
      <c r="K14" s="74" t="str">
        <f>IF(AB18=FALSE,"勾选项目热点分类，若无对应热点可勾选
“自定义热点”进行定义热点项目，","下列空白栏分别填入自定义项目热点名称，
勾选“自定义热点”生效")</f>
        <v>勾选项目热点分类，若无对应热点可勾选
“自定义热点”进行定义热点项目，</v>
      </c>
      <c r="L14" s="74"/>
      <c r="M14" s="74"/>
      <c r="N14" s="74"/>
      <c r="O14" s="74"/>
      <c r="P14" s="73"/>
      <c r="AA14" s="2" t="s">
        <v>5445</v>
      </c>
      <c r="AB14" s="2" t="b">
        <v>0</v>
      </c>
      <c r="AC14" s="2" t="str">
        <f>IF(AB14=TRUE,AA14&amp;IF(COUNTIF(AB14:$AB$17,TRUE)&gt;1,$AA$18,""),"")</f>
        <v/>
      </c>
    </row>
    <row r="15" s="2" customFormat="1" ht="22.5" customHeight="1" spans="1:29">
      <c r="A15" s="21" t="s">
        <v>2</v>
      </c>
      <c r="B15" s="22"/>
      <c r="C15" s="21" t="s">
        <v>58</v>
      </c>
      <c r="D15" s="22"/>
      <c r="E15" s="21" t="s">
        <v>5</v>
      </c>
      <c r="F15" s="22"/>
      <c r="G15" s="21" t="s">
        <v>38</v>
      </c>
      <c r="H15" s="22"/>
      <c r="I15" s="73"/>
      <c r="J15" s="73"/>
      <c r="K15" s="74"/>
      <c r="L15" s="74"/>
      <c r="M15" s="74"/>
      <c r="N15" s="74"/>
      <c r="O15" s="74"/>
      <c r="P15" s="73"/>
      <c r="AA15" s="2" t="s">
        <v>5446</v>
      </c>
      <c r="AB15" s="2" t="b">
        <v>0</v>
      </c>
      <c r="AC15" s="2" t="str">
        <f>IF(AB15=TRUE,AA15&amp;IF(COUNTIF(AB15:$AB$17,TRUE)&gt;1,$AA$18,""),"")</f>
        <v/>
      </c>
    </row>
    <row r="16" s="2" customFormat="1" ht="22.5" customHeight="1" spans="1:29">
      <c r="A16" s="21" t="s">
        <v>3</v>
      </c>
      <c r="B16" s="22"/>
      <c r="C16" s="21" t="s">
        <v>36</v>
      </c>
      <c r="D16" s="22"/>
      <c r="E16" s="21" t="s">
        <v>6</v>
      </c>
      <c r="F16" s="22"/>
      <c r="G16" s="21" t="s">
        <v>39</v>
      </c>
      <c r="H16" s="22"/>
      <c r="I16" s="73"/>
      <c r="J16" s="73"/>
      <c r="K16" s="74"/>
      <c r="L16" s="74"/>
      <c r="M16" s="74"/>
      <c r="N16" s="74"/>
      <c r="O16" s="74"/>
      <c r="P16" s="73"/>
      <c r="AA16" s="2" t="s">
        <v>5447</v>
      </c>
      <c r="AB16" s="2" t="b">
        <v>0</v>
      </c>
      <c r="AC16" s="2" t="str">
        <f>IF(AB16=TRUE,AA16&amp;IF(COUNTIF(AB16:$AB$17,TRUE)&gt;1,$AA$18,""),"")</f>
        <v/>
      </c>
    </row>
    <row r="17" s="2" customFormat="1" ht="22.5" customHeight="1" spans="1:29">
      <c r="A17" s="21" t="s">
        <v>5448</v>
      </c>
      <c r="B17" s="22"/>
      <c r="C17" s="21" t="s">
        <v>67</v>
      </c>
      <c r="D17" s="22"/>
      <c r="E17" s="27" t="s">
        <v>7</v>
      </c>
      <c r="F17" s="27"/>
      <c r="G17" s="27"/>
      <c r="H17" s="27"/>
      <c r="I17" s="73"/>
      <c r="J17" s="73"/>
      <c r="K17" s="75" t="s">
        <v>5449</v>
      </c>
      <c r="L17" s="75"/>
      <c r="M17" s="75"/>
      <c r="N17" s="75"/>
      <c r="O17" s="75"/>
      <c r="P17" s="73"/>
      <c r="AA17" s="2" t="s">
        <v>5450</v>
      </c>
      <c r="AB17" s="2" t="b">
        <v>0</v>
      </c>
      <c r="AC17" s="2" t="str">
        <f>IF(AB17=TRUE,AA17&amp;IF(COUNTIF(AB17:$AB$17,TRUE)&gt;1,$AA$18,""),"")</f>
        <v/>
      </c>
    </row>
    <row r="18" s="2" customFormat="1" ht="22.5" customHeight="1" spans="1:29">
      <c r="A18" s="21" t="s">
        <v>5451</v>
      </c>
      <c r="B18" s="22"/>
      <c r="C18" s="21" t="str">
        <f>IFERROR(MID(AA19,AB19,AC19),"")</f>
        <v/>
      </c>
      <c r="D18" s="28"/>
      <c r="E18" s="28"/>
      <c r="F18" s="28"/>
      <c r="G18" s="28"/>
      <c r="H18" s="22"/>
      <c r="I18" s="73"/>
      <c r="J18" s="76"/>
      <c r="K18" s="73"/>
      <c r="L18" s="73"/>
      <c r="M18" s="73"/>
      <c r="N18" s="73"/>
      <c r="O18" s="73"/>
      <c r="P18" s="73"/>
      <c r="AA18" s="2" t="s">
        <v>5452</v>
      </c>
      <c r="AB18" s="81" t="b">
        <v>0</v>
      </c>
      <c r="AC18" s="2" t="str">
        <f>AC12&amp;AC13&amp;AC14&amp;AC15&amp;AC16&amp;AC17&amp;AA18&amp;K18&amp;AA18&amp;L18&amp;AA18&amp;M18&amp;AA18&amp;N18&amp;AA18&amp;O18</f>
        <v>∣∣∣∣∣</v>
      </c>
    </row>
    <row r="19" s="2" customFormat="1" ht="22.5" customHeight="1" spans="1:29">
      <c r="A19" s="21" t="s">
        <v>5453</v>
      </c>
      <c r="B19" s="22"/>
      <c r="C19" s="21">
        <f>IF(村级组织运转!C19="","",村级组织运转!C19)</f>
        <v>2025</v>
      </c>
      <c r="D19" s="22"/>
      <c r="E19" s="29" t="s">
        <v>5454</v>
      </c>
      <c r="F19" s="29">
        <v>2024</v>
      </c>
      <c r="G19" s="29" t="s">
        <v>5455</v>
      </c>
      <c r="H19" s="29">
        <v>2028</v>
      </c>
      <c r="I19" s="73"/>
      <c r="J19" s="73"/>
      <c r="K19" s="73"/>
      <c r="L19" s="73"/>
      <c r="M19" s="73"/>
      <c r="N19" s="73"/>
      <c r="O19" s="73"/>
      <c r="P19" s="73"/>
      <c r="AA19" s="2" t="str">
        <f>SUBSTITUTE(SUBSTITUTE(SUBSTITUTE(AC18,AA18&amp;AA18,AA18),AA18&amp;AA18,AA18),AA18&amp;AA18,AA18)</f>
        <v>∣</v>
      </c>
      <c r="AB19" s="2">
        <f>IF(LEFT(AA19,1)=AA18,2,1)</f>
        <v>2</v>
      </c>
      <c r="AC19" s="2">
        <f>SUM(LEN(AA19)-IF(LEFT(AA19,1)=AA18,1,0)-IF(RIGHT(AA19,1)=AA18,1,0))</f>
        <v>-1</v>
      </c>
    </row>
    <row r="20" s="2" customFormat="1" ht="22.5" customHeight="1" spans="1:8">
      <c r="A20" s="21" t="s">
        <v>5456</v>
      </c>
      <c r="B20" s="22"/>
      <c r="C20" s="29"/>
      <c r="D20" s="29"/>
      <c r="E20" s="29"/>
      <c r="F20" s="29"/>
      <c r="G20" s="29"/>
      <c r="H20" s="29"/>
    </row>
    <row r="21" s="2" customFormat="1" ht="90" customHeight="1" spans="1:8">
      <c r="A21" s="21" t="s">
        <v>5457</v>
      </c>
      <c r="B21" s="22"/>
      <c r="C21" s="29" t="s">
        <v>5699</v>
      </c>
      <c r="D21" s="29"/>
      <c r="E21" s="29"/>
      <c r="F21" s="29"/>
      <c r="G21" s="29"/>
      <c r="H21" s="29"/>
    </row>
    <row r="22" s="2" customFormat="1" ht="22.5" customHeight="1" spans="1:8">
      <c r="A22" s="21" t="s">
        <v>5459</v>
      </c>
      <c r="B22" s="22"/>
      <c r="C22" s="30">
        <v>1000000</v>
      </c>
      <c r="D22" s="30"/>
      <c r="E22" s="21" t="s">
        <v>5460</v>
      </c>
      <c r="F22" s="22"/>
      <c r="G22" s="31">
        <f>G28</f>
        <v>251400</v>
      </c>
      <c r="H22" s="32"/>
    </row>
    <row r="23" s="2" customFormat="1" ht="22.5" customHeight="1" spans="1:8">
      <c r="A23" s="33" t="s">
        <v>5461</v>
      </c>
      <c r="B23" s="34"/>
      <c r="C23" s="21" t="s">
        <v>5462</v>
      </c>
      <c r="D23" s="22"/>
      <c r="E23" s="29" t="s">
        <v>5463</v>
      </c>
      <c r="F23" s="29" t="s">
        <v>5464</v>
      </c>
      <c r="G23" s="29" t="s">
        <v>5465</v>
      </c>
      <c r="H23" s="29" t="s">
        <v>5466</v>
      </c>
    </row>
    <row r="24" s="2" customFormat="1" ht="22.5" customHeight="1" spans="1:8">
      <c r="A24" s="35"/>
      <c r="B24" s="36"/>
      <c r="C24" s="21" t="str">
        <f>IF(C19="","",C19-2&amp;"年")</f>
        <v>2023年</v>
      </c>
      <c r="D24" s="22"/>
      <c r="E24" s="37"/>
      <c r="F24" s="37"/>
      <c r="G24" s="38"/>
      <c r="H24" s="27"/>
    </row>
    <row r="25" s="2" customFormat="1" ht="22.5" customHeight="1" spans="1:8">
      <c r="A25" s="35"/>
      <c r="B25" s="36"/>
      <c r="C25" s="21" t="str">
        <f>IF(C19="","",C19-1&amp;"年")</f>
        <v>2024年</v>
      </c>
      <c r="D25" s="22"/>
      <c r="E25" s="37">
        <v>251400</v>
      </c>
      <c r="F25" s="37">
        <v>251400</v>
      </c>
      <c r="G25" s="38">
        <f>IF(E25&gt;0,F25/E25,"")</f>
        <v>1</v>
      </c>
      <c r="H25" s="27"/>
    </row>
    <row r="26" s="2" customFormat="1" ht="22.5" customHeight="1" spans="1:8">
      <c r="A26" s="39"/>
      <c r="B26" s="40"/>
      <c r="C26" s="21" t="str">
        <f>IF(C19="","",C19&amp;"年")&amp;"变动说明"</f>
        <v>2025年变动说明</v>
      </c>
      <c r="D26" s="22"/>
      <c r="E26" s="41"/>
      <c r="F26" s="41"/>
      <c r="G26" s="41"/>
      <c r="H26" s="41"/>
    </row>
    <row r="27" s="2" customFormat="1" ht="22.5" customHeight="1" spans="1:8">
      <c r="A27" s="33" t="s">
        <v>5467</v>
      </c>
      <c r="B27" s="34"/>
      <c r="C27" s="29" t="s">
        <v>5468</v>
      </c>
      <c r="D27" s="29"/>
      <c r="E27" s="29"/>
      <c r="F27" s="29"/>
      <c r="G27" s="29" t="s">
        <v>5469</v>
      </c>
      <c r="H27" s="29"/>
    </row>
    <row r="28" s="2" customFormat="1" ht="22.5" customHeight="1" spans="1:8">
      <c r="A28" s="35"/>
      <c r="B28" s="36"/>
      <c r="C28" s="29" t="s">
        <v>5470</v>
      </c>
      <c r="D28" s="29"/>
      <c r="E28" s="29"/>
      <c r="F28" s="29"/>
      <c r="G28" s="30">
        <f>SUM(G29,G34:G36)</f>
        <v>251400</v>
      </c>
      <c r="H28" s="30"/>
    </row>
    <row r="29" s="2" customFormat="1" ht="22.5" customHeight="1" spans="1:8">
      <c r="A29" s="35"/>
      <c r="B29" s="36"/>
      <c r="C29" s="42" t="s">
        <v>5471</v>
      </c>
      <c r="D29" s="43"/>
      <c r="E29" s="43"/>
      <c r="F29" s="43"/>
      <c r="G29" s="30">
        <f>SUM(G30,G33)</f>
        <v>251400</v>
      </c>
      <c r="H29" s="30"/>
    </row>
    <row r="30" s="2" customFormat="1" ht="22.5" customHeight="1" spans="1:8">
      <c r="A30" s="35"/>
      <c r="B30" s="36"/>
      <c r="C30" s="44" t="s">
        <v>5472</v>
      </c>
      <c r="D30" s="45"/>
      <c r="E30" s="45"/>
      <c r="F30" s="45"/>
      <c r="G30" s="30">
        <f>SUM(G31:G32)</f>
        <v>251400</v>
      </c>
      <c r="H30" s="30"/>
    </row>
    <row r="31" s="2" customFormat="1" ht="22.5" customHeight="1" spans="1:8">
      <c r="A31" s="35"/>
      <c r="B31" s="36"/>
      <c r="C31" s="44" t="s">
        <v>5473</v>
      </c>
      <c r="D31" s="45"/>
      <c r="E31" s="45"/>
      <c r="F31" s="45"/>
      <c r="G31" s="30">
        <v>251400</v>
      </c>
      <c r="H31" s="30"/>
    </row>
    <row r="32" s="2" customFormat="1" ht="22.5" customHeight="1" spans="1:8">
      <c r="A32" s="35"/>
      <c r="B32" s="36"/>
      <c r="C32" s="44" t="s">
        <v>5474</v>
      </c>
      <c r="D32" s="45"/>
      <c r="E32" s="45"/>
      <c r="F32" s="45"/>
      <c r="G32" s="30"/>
      <c r="H32" s="30"/>
    </row>
    <row r="33" s="2" customFormat="1" ht="22.5" customHeight="1" spans="1:8">
      <c r="A33" s="35"/>
      <c r="B33" s="36"/>
      <c r="C33" s="46" t="s">
        <v>5475</v>
      </c>
      <c r="D33" s="46"/>
      <c r="E33" s="46"/>
      <c r="F33" s="46"/>
      <c r="G33" s="30"/>
      <c r="H33" s="30"/>
    </row>
    <row r="34" s="2" customFormat="1" ht="22.5" customHeight="1" spans="1:8">
      <c r="A34" s="35"/>
      <c r="B34" s="36"/>
      <c r="C34" s="47" t="s">
        <v>5476</v>
      </c>
      <c r="D34" s="47"/>
      <c r="E34" s="47"/>
      <c r="F34" s="47"/>
      <c r="G34" s="30"/>
      <c r="H34" s="30"/>
    </row>
    <row r="35" s="2" customFormat="1" ht="22.5" customHeight="1" spans="1:8">
      <c r="A35" s="35"/>
      <c r="B35" s="36"/>
      <c r="C35" s="47" t="s">
        <v>5477</v>
      </c>
      <c r="D35" s="47"/>
      <c r="E35" s="47"/>
      <c r="F35" s="47"/>
      <c r="G35" s="30"/>
      <c r="H35" s="30"/>
    </row>
    <row r="36" s="2" customFormat="1" ht="22.5" customHeight="1" spans="1:8">
      <c r="A36" s="39"/>
      <c r="B36" s="40"/>
      <c r="C36" s="47" t="s">
        <v>5478</v>
      </c>
      <c r="D36" s="47"/>
      <c r="E36" s="47"/>
      <c r="F36" s="47"/>
      <c r="G36" s="30"/>
      <c r="H36" s="30"/>
    </row>
    <row r="37" s="2" customFormat="1" ht="22.5" customHeight="1" spans="1:16">
      <c r="A37" s="48" t="s">
        <v>5479</v>
      </c>
      <c r="B37" s="48"/>
      <c r="C37" s="48"/>
      <c r="D37" s="48"/>
      <c r="E37" s="48"/>
      <c r="F37" s="48"/>
      <c r="G37" s="48"/>
      <c r="H37" s="48"/>
      <c r="I37" s="71" t="s">
        <v>5480</v>
      </c>
      <c r="J37" s="72"/>
      <c r="K37" s="72"/>
      <c r="L37" s="72"/>
      <c r="M37" s="72"/>
      <c r="N37" s="72"/>
      <c r="O37" s="72"/>
      <c r="P37" s="72"/>
    </row>
    <row r="38" s="2" customFormat="1" ht="22.5" customHeight="1" spans="1:16">
      <c r="A38" s="29" t="s">
        <v>11</v>
      </c>
      <c r="B38" s="49" t="s">
        <v>5481</v>
      </c>
      <c r="C38" s="49"/>
      <c r="D38" s="29" t="s">
        <v>5469</v>
      </c>
      <c r="E38" s="29" t="s">
        <v>5482</v>
      </c>
      <c r="F38" s="29"/>
      <c r="G38" s="29"/>
      <c r="H38" s="29"/>
      <c r="I38" s="73"/>
      <c r="J38" s="73"/>
      <c r="K38" s="73"/>
      <c r="L38" s="73"/>
      <c r="M38" s="73"/>
      <c r="N38" s="73"/>
      <c r="O38" s="73"/>
      <c r="P38" s="73"/>
    </row>
    <row r="39" s="2" customFormat="1" ht="68" customHeight="1" spans="1:16">
      <c r="A39" s="50" t="s">
        <v>121</v>
      </c>
      <c r="B39" s="51" t="s">
        <v>1097</v>
      </c>
      <c r="C39" s="52"/>
      <c r="D39" s="53">
        <v>30000</v>
      </c>
      <c r="E39" s="64" t="s">
        <v>5700</v>
      </c>
      <c r="F39" s="64"/>
      <c r="G39" s="64"/>
      <c r="H39" s="64"/>
      <c r="I39" s="77" t="str">
        <f>IF(B39="","",IFERROR(IF(COUNTIF(CS!$BR$2:$BR$1835,B39)&gt;0,IF(ISNUMBER(MID(B39,7,1)*1)=TRUE,CS!$B$13,CS!$B$14),VLOOKUP(B39,CS!BP:BQ,2,0)),CS!$B$12))</f>
        <v>民兵</v>
      </c>
      <c r="J39" s="78"/>
      <c r="K39" s="78"/>
      <c r="L39" s="78"/>
      <c r="M39" s="79" t="s">
        <v>5484</v>
      </c>
      <c r="N39" s="79"/>
      <c r="O39" s="79"/>
      <c r="P39" s="73"/>
    </row>
    <row r="40" s="2" customFormat="1" ht="69" customHeight="1" spans="1:16">
      <c r="A40" s="50" t="s">
        <v>215</v>
      </c>
      <c r="B40" s="51" t="s">
        <v>1085</v>
      </c>
      <c r="C40" s="52"/>
      <c r="D40" s="53">
        <v>135000</v>
      </c>
      <c r="E40" s="64" t="s">
        <v>5701</v>
      </c>
      <c r="F40" s="64"/>
      <c r="G40" s="64"/>
      <c r="H40" s="64"/>
      <c r="I40" s="77" t="str">
        <f>IF(B40="","",IFERROR(IF(COUNTIF(CS!$BR$2:$BR$1835,B40)&gt;0,IF(ISNUMBER(MID(B40,7,1)*1)=TRUE,CS!$B$13,CS!$B$14),VLOOKUP(B40,CS!BP:BQ,2,0)),CS!$B$12))</f>
        <v>兵役征集</v>
      </c>
      <c r="J40" s="78"/>
      <c r="K40" s="78"/>
      <c r="L40" s="78"/>
      <c r="M40" s="79"/>
      <c r="N40" s="79"/>
      <c r="O40" s="79"/>
      <c r="P40" s="73"/>
    </row>
    <row r="41" s="2" customFormat="1" ht="48" customHeight="1" spans="1:16">
      <c r="A41" s="50" t="s">
        <v>215</v>
      </c>
      <c r="B41" s="51" t="s">
        <v>1097</v>
      </c>
      <c r="C41" s="52"/>
      <c r="D41" s="53">
        <v>86400</v>
      </c>
      <c r="E41" s="64" t="s">
        <v>5702</v>
      </c>
      <c r="F41" s="64"/>
      <c r="G41" s="64"/>
      <c r="H41" s="64"/>
      <c r="I41" s="77" t="str">
        <f>IF(B41="","",IFERROR(IF(COUNTIF(CS!$BR$2:$BR$1835,B41)&gt;0,IF(ISNUMBER(MID(B41,7,1)*1)=TRUE,CS!$B$13,CS!$B$14),VLOOKUP(B41,CS!BP:BQ,2,0)),CS!$B$12))</f>
        <v>民兵</v>
      </c>
      <c r="J41" s="78"/>
      <c r="K41" s="78"/>
      <c r="L41" s="78"/>
      <c r="M41" s="79"/>
      <c r="N41" s="79"/>
      <c r="O41" s="79"/>
      <c r="P41" s="73"/>
    </row>
    <row r="42" s="2" customFormat="1" ht="30" customHeight="1" spans="1:16">
      <c r="A42" s="50"/>
      <c r="B42" s="51"/>
      <c r="C42" s="52"/>
      <c r="D42" s="53"/>
      <c r="E42" s="93"/>
      <c r="F42" s="93"/>
      <c r="G42" s="93"/>
      <c r="H42" s="93"/>
      <c r="I42" s="77" t="str">
        <f>IF(B42="","",IFERROR(IF(COUNTIF(CS!$BR$2:$BR$1835,B42)&gt;0,IF(ISNUMBER(MID(B42,7,1)*1)=TRUE,CS!$B$13,CS!$B$14),VLOOKUP(B42,CS!BP:BQ,2,0)),CS!$B$12))</f>
        <v/>
      </c>
      <c r="J42" s="78"/>
      <c r="K42" s="78"/>
      <c r="L42" s="78"/>
      <c r="M42" s="79"/>
      <c r="N42" s="79"/>
      <c r="O42" s="79"/>
      <c r="P42" s="73"/>
    </row>
    <row r="43" s="2" customFormat="1" ht="30" customHeight="1" spans="1:16">
      <c r="A43" s="50"/>
      <c r="B43" s="51"/>
      <c r="C43" s="52"/>
      <c r="D43" s="53"/>
      <c r="E43" s="93"/>
      <c r="F43" s="93"/>
      <c r="G43" s="93"/>
      <c r="H43" s="93"/>
      <c r="I43" s="77" t="str">
        <f>IF(B43="","",IFERROR(IF(COUNTIF(CS!$BR$2:$BR$1835,B43)&gt;0,IF(ISNUMBER(MID(B43,7,1)*1)=TRUE,CS!$B$13,CS!$B$14),VLOOKUP(B43,CS!BP:BQ,2,0)),CS!$B$12))</f>
        <v/>
      </c>
      <c r="J43" s="78"/>
      <c r="K43" s="78"/>
      <c r="L43" s="78"/>
      <c r="M43" s="79"/>
      <c r="N43" s="79"/>
      <c r="O43" s="79"/>
      <c r="P43" s="73"/>
    </row>
    <row r="44" s="2" customFormat="1" ht="30" customHeight="1" spans="1:16">
      <c r="A44" s="50"/>
      <c r="B44" s="51"/>
      <c r="C44" s="52"/>
      <c r="D44" s="53"/>
      <c r="E44" s="93"/>
      <c r="F44" s="93"/>
      <c r="G44" s="93"/>
      <c r="H44" s="93"/>
      <c r="I44" s="77" t="str">
        <f>IF(B44="","",IFERROR(IF(COUNTIF(CS!$BR$2:$BR$1835,B44)&gt;0,IF(ISNUMBER(MID(B44,7,1)*1)=TRUE,CS!$B$13,CS!$B$14),VLOOKUP(B44,CS!BP:BQ,2,0)),CS!$B$12))</f>
        <v/>
      </c>
      <c r="J44" s="78"/>
      <c r="K44" s="78"/>
      <c r="L44" s="78"/>
      <c r="M44" s="79"/>
      <c r="N44" s="79"/>
      <c r="O44" s="79"/>
      <c r="P44" s="73"/>
    </row>
    <row r="45" s="2" customFormat="1" ht="30" customHeight="1" spans="1:16">
      <c r="A45" s="50"/>
      <c r="B45" s="51"/>
      <c r="C45" s="52"/>
      <c r="D45" s="53"/>
      <c r="E45" s="93"/>
      <c r="F45" s="93"/>
      <c r="G45" s="93"/>
      <c r="H45" s="93"/>
      <c r="I45" s="77" t="str">
        <f>IF(B45="","",IFERROR(IF(COUNTIF(CS!$BR$2:$BR$1835,B45)&gt;0,IF(ISNUMBER(MID(B45,7,1)*1)=TRUE,CS!$B$13,CS!$B$14),VLOOKUP(B45,CS!BP:BQ,2,0)),CS!$B$12))</f>
        <v/>
      </c>
      <c r="J45" s="78"/>
      <c r="K45" s="78"/>
      <c r="L45" s="78"/>
      <c r="M45" s="79"/>
      <c r="N45" s="79"/>
      <c r="O45" s="79"/>
      <c r="P45" s="73"/>
    </row>
    <row r="46" s="2" customFormat="1" ht="30" customHeight="1" spans="1:16">
      <c r="A46" s="50"/>
      <c r="B46" s="51"/>
      <c r="C46" s="52"/>
      <c r="D46" s="53"/>
      <c r="E46" s="93"/>
      <c r="F46" s="93"/>
      <c r="G46" s="93"/>
      <c r="H46" s="93"/>
      <c r="I46" s="77" t="str">
        <f>IF(B46="","",IFERROR(IF(COUNTIF(CS!$BR$2:$BR$1835,B46)&gt;0,IF(ISNUMBER(MID(B46,7,1)*1)=TRUE,CS!$B$13,CS!$B$14),VLOOKUP(B46,CS!BP:BQ,2,0)),CS!$B$12))</f>
        <v/>
      </c>
      <c r="J46" s="78"/>
      <c r="K46" s="78"/>
      <c r="L46" s="78"/>
      <c r="M46" s="79"/>
      <c r="N46" s="79"/>
      <c r="O46" s="79"/>
      <c r="P46" s="73"/>
    </row>
    <row r="47" s="2" customFormat="1" ht="30" customHeight="1" spans="1:16">
      <c r="A47" s="50"/>
      <c r="B47" s="51"/>
      <c r="C47" s="52"/>
      <c r="D47" s="53"/>
      <c r="E47" s="93"/>
      <c r="F47" s="93"/>
      <c r="G47" s="93"/>
      <c r="H47" s="93"/>
      <c r="I47" s="77" t="str">
        <f>IF(B47="","",IFERROR(IF(COUNTIF(CS!$BR$2:$BR$1835,B47)&gt;0,IF(ISNUMBER(MID(B47,7,1)*1)=TRUE,CS!$B$13,CS!$B$14),VLOOKUP(B47,CS!BP:BQ,2,0)),CS!$B$12))</f>
        <v/>
      </c>
      <c r="J47" s="78"/>
      <c r="K47" s="78"/>
      <c r="L47" s="78"/>
      <c r="M47" s="79"/>
      <c r="N47" s="79"/>
      <c r="O47" s="79"/>
      <c r="P47" s="73"/>
    </row>
    <row r="48" s="2" customFormat="1" ht="30" customHeight="1" spans="1:16">
      <c r="A48" s="50"/>
      <c r="B48" s="51"/>
      <c r="C48" s="52"/>
      <c r="D48" s="53"/>
      <c r="E48" s="93"/>
      <c r="F48" s="93"/>
      <c r="G48" s="93"/>
      <c r="H48" s="93"/>
      <c r="I48" s="77" t="str">
        <f>IF(B48="","",IFERROR(IF(COUNTIF(CS!$BR$2:$BR$1835,B48)&gt;0,IF(ISNUMBER(MID(B48,7,1)*1)=TRUE,CS!$B$13,CS!$B$14),VLOOKUP(B48,CS!BP:BQ,2,0)),CS!$B$12))</f>
        <v/>
      </c>
      <c r="J48" s="78"/>
      <c r="K48" s="78"/>
      <c r="L48" s="78"/>
      <c r="M48" s="79"/>
      <c r="N48" s="79"/>
      <c r="O48" s="79"/>
      <c r="P48" s="73"/>
    </row>
    <row r="49" s="2" customFormat="1" ht="22.5" customHeight="1" spans="1:16">
      <c r="A49" s="48" t="s">
        <v>5487</v>
      </c>
      <c r="B49" s="48"/>
      <c r="C49" s="48"/>
      <c r="D49" s="48"/>
      <c r="E49" s="48"/>
      <c r="F49" s="48"/>
      <c r="G49" s="48"/>
      <c r="H49" s="48"/>
      <c r="I49" s="80"/>
      <c r="J49" s="73"/>
      <c r="K49" s="73"/>
      <c r="L49" s="73"/>
      <c r="M49" s="73"/>
      <c r="N49" s="73"/>
      <c r="O49" s="73"/>
      <c r="P49" s="73"/>
    </row>
    <row r="50" s="2" customFormat="1" ht="22.5" customHeight="1" spans="1:8">
      <c r="A50" s="29" t="s">
        <v>8</v>
      </c>
      <c r="B50" s="65" t="s">
        <v>9</v>
      </c>
      <c r="C50" s="66"/>
      <c r="D50" s="29" t="s">
        <v>5488</v>
      </c>
      <c r="E50" s="29" t="s">
        <v>5489</v>
      </c>
      <c r="F50" s="29" t="s">
        <v>5490</v>
      </c>
      <c r="G50" s="21" t="s">
        <v>5491</v>
      </c>
      <c r="H50" s="22"/>
    </row>
    <row r="51" s="2" customFormat="1" ht="22.5" customHeight="1" spans="1:8">
      <c r="A51" s="67"/>
      <c r="B51" s="67"/>
      <c r="C51" s="67"/>
      <c r="D51" s="29"/>
      <c r="E51" s="29"/>
      <c r="F51" s="68"/>
      <c r="G51" s="31" t="str">
        <f>IF(OR(E51&gt;0,F51&gt;0),E51*F51,"")</f>
        <v/>
      </c>
      <c r="H51" s="32"/>
    </row>
    <row r="52" s="2" customFormat="1" ht="22.5" customHeight="1" spans="1:8">
      <c r="A52" s="67"/>
      <c r="B52" s="67"/>
      <c r="C52" s="67"/>
      <c r="D52" s="29"/>
      <c r="E52" s="29"/>
      <c r="F52" s="68"/>
      <c r="G52" s="31" t="str">
        <f t="shared" ref="G52:G59" si="0">IF(OR(E52="",F52=""),"",E52*F52)</f>
        <v/>
      </c>
      <c r="H52" s="32"/>
    </row>
    <row r="53" s="2" customFormat="1" ht="22.5" customHeight="1" spans="1:8">
      <c r="A53" s="67"/>
      <c r="B53" s="67"/>
      <c r="C53" s="67"/>
      <c r="D53" s="29"/>
      <c r="E53" s="29"/>
      <c r="F53" s="68"/>
      <c r="G53" s="31" t="str">
        <f t="shared" si="0"/>
        <v/>
      </c>
      <c r="H53" s="32"/>
    </row>
    <row r="54" s="2" customFormat="1" ht="22.5" customHeight="1" spans="1:8">
      <c r="A54" s="67"/>
      <c r="B54" s="67"/>
      <c r="C54" s="67"/>
      <c r="D54" s="29"/>
      <c r="E54" s="29"/>
      <c r="F54" s="68"/>
      <c r="G54" s="31" t="str">
        <f t="shared" si="0"/>
        <v/>
      </c>
      <c r="H54" s="32"/>
    </row>
    <row r="55" s="2" customFormat="1" ht="22.5" customHeight="1" spans="1:8">
      <c r="A55" s="67"/>
      <c r="B55" s="67"/>
      <c r="C55" s="67"/>
      <c r="D55" s="29"/>
      <c r="E55" s="29"/>
      <c r="F55" s="68"/>
      <c r="G55" s="31" t="str">
        <f t="shared" si="0"/>
        <v/>
      </c>
      <c r="H55" s="32"/>
    </row>
    <row r="56" s="2" customFormat="1" ht="22.5" customHeight="1" spans="1:8">
      <c r="A56" s="67"/>
      <c r="B56" s="67"/>
      <c r="C56" s="67"/>
      <c r="D56" s="29"/>
      <c r="E56" s="29"/>
      <c r="F56" s="68"/>
      <c r="G56" s="31" t="str">
        <f t="shared" si="0"/>
        <v/>
      </c>
      <c r="H56" s="32"/>
    </row>
    <row r="57" s="2" customFormat="1" ht="22.5" customHeight="1" spans="1:8">
      <c r="A57" s="67"/>
      <c r="B57" s="67"/>
      <c r="C57" s="67"/>
      <c r="D57" s="29"/>
      <c r="E57" s="29"/>
      <c r="F57" s="68"/>
      <c r="G57" s="31" t="str">
        <f t="shared" si="0"/>
        <v/>
      </c>
      <c r="H57" s="32"/>
    </row>
    <row r="58" s="2" customFormat="1" ht="22.5" customHeight="1" spans="1:8">
      <c r="A58" s="67"/>
      <c r="B58" s="67"/>
      <c r="C58" s="67"/>
      <c r="D58" s="29"/>
      <c r="E58" s="29"/>
      <c r="F58" s="68"/>
      <c r="G58" s="31" t="str">
        <f t="shared" si="0"/>
        <v/>
      </c>
      <c r="H58" s="32"/>
    </row>
    <row r="59" s="2" customFormat="1" ht="22.5" customHeight="1" spans="1:8">
      <c r="A59" s="67"/>
      <c r="B59" s="67"/>
      <c r="C59" s="67"/>
      <c r="D59" s="29"/>
      <c r="E59" s="29"/>
      <c r="F59" s="68"/>
      <c r="G59" s="31" t="str">
        <f t="shared" si="0"/>
        <v/>
      </c>
      <c r="H59" s="32"/>
    </row>
    <row r="60" s="2" customFormat="1" ht="22.5" customHeight="1" spans="1:8">
      <c r="A60" s="48" t="s">
        <v>5492</v>
      </c>
      <c r="B60" s="48"/>
      <c r="C60" s="48"/>
      <c r="D60" s="48"/>
      <c r="E60" s="48"/>
      <c r="F60" s="48"/>
      <c r="G60" s="48"/>
      <c r="H60" s="48"/>
    </row>
    <row r="61" s="2" customFormat="1" ht="22.5" customHeight="1" spans="1:8">
      <c r="A61" s="67" t="s">
        <v>5493</v>
      </c>
      <c r="B61" s="67"/>
      <c r="C61" s="67"/>
      <c r="D61" s="67" t="s">
        <v>5494</v>
      </c>
      <c r="E61" s="67"/>
      <c r="F61" s="67"/>
      <c r="G61" s="67"/>
      <c r="H61" s="67"/>
    </row>
    <row r="62" s="2" customFormat="1" ht="22.5" customHeight="1" spans="1:8">
      <c r="A62" s="69" t="s">
        <v>5495</v>
      </c>
      <c r="B62" s="69"/>
      <c r="C62" s="69"/>
      <c r="D62" s="67"/>
      <c r="E62" s="67"/>
      <c r="F62" s="67"/>
      <c r="G62" s="67"/>
      <c r="H62" s="67"/>
    </row>
    <row r="63" s="2" customFormat="1" ht="22.5" customHeight="1" spans="1:8">
      <c r="A63" s="69" t="s">
        <v>5496</v>
      </c>
      <c r="B63" s="69"/>
      <c r="C63" s="69"/>
      <c r="D63" s="67"/>
      <c r="E63" s="67"/>
      <c r="F63" s="67"/>
      <c r="G63" s="67"/>
      <c r="H63" s="67"/>
    </row>
    <row r="64" s="2" customFormat="1" ht="22.5" customHeight="1" spans="1:8">
      <c r="A64" s="69" t="s">
        <v>5497</v>
      </c>
      <c r="B64" s="69"/>
      <c r="C64" s="69"/>
      <c r="D64" s="67" t="s">
        <v>5703</v>
      </c>
      <c r="E64" s="67"/>
      <c r="F64" s="67"/>
      <c r="G64" s="67"/>
      <c r="H64" s="67"/>
    </row>
    <row r="65" s="2" customFormat="1" ht="22.5" customHeight="1" spans="1:8">
      <c r="A65" s="69" t="s">
        <v>5496</v>
      </c>
      <c r="B65" s="69"/>
      <c r="C65" s="69"/>
      <c r="D65" s="67"/>
      <c r="E65" s="67"/>
      <c r="F65" s="67"/>
      <c r="G65" s="67"/>
      <c r="H65" s="67"/>
    </row>
    <row r="66" s="2" customFormat="1" ht="22.5" customHeight="1" spans="1:8">
      <c r="A66" s="82" t="s">
        <v>5498</v>
      </c>
      <c r="B66" s="83"/>
      <c r="C66" s="83"/>
      <c r="D66" s="83"/>
      <c r="E66" s="83"/>
      <c r="F66" s="83"/>
      <c r="G66" s="83"/>
      <c r="H66" s="84"/>
    </row>
    <row r="67" s="2" customFormat="1" ht="35.25" customHeight="1" spans="1:8">
      <c r="A67" s="69" t="s">
        <v>5499</v>
      </c>
      <c r="B67" s="69" t="s">
        <v>5500</v>
      </c>
      <c r="C67" s="69" t="s">
        <v>5501</v>
      </c>
      <c r="D67" s="85" t="s">
        <v>5502</v>
      </c>
      <c r="E67" s="86"/>
      <c r="F67" s="69" t="s">
        <v>5503</v>
      </c>
      <c r="G67" s="85" t="s">
        <v>5504</v>
      </c>
      <c r="H67" s="86"/>
    </row>
    <row r="68" s="2" customFormat="1" ht="31.5" customHeight="1" spans="1:8">
      <c r="A68" s="69" t="s">
        <v>5495</v>
      </c>
      <c r="B68" s="69" t="s">
        <v>5505</v>
      </c>
      <c r="C68" s="69" t="s">
        <v>5506</v>
      </c>
      <c r="D68" s="85"/>
      <c r="E68" s="86"/>
      <c r="F68" s="69"/>
      <c r="G68" s="85"/>
      <c r="H68" s="86"/>
    </row>
    <row r="69" s="2" customFormat="1" ht="31.5" customHeight="1" spans="1:8">
      <c r="A69" s="69"/>
      <c r="B69" s="69"/>
      <c r="C69" s="69"/>
      <c r="D69" s="85" t="s">
        <v>5507</v>
      </c>
      <c r="E69" s="86"/>
      <c r="F69" s="69"/>
      <c r="G69" s="85"/>
      <c r="H69" s="86"/>
    </row>
    <row r="70" s="2" customFormat="1" ht="31.5" customHeight="1" spans="1:8">
      <c r="A70" s="69"/>
      <c r="B70" s="69"/>
      <c r="C70" s="69" t="s">
        <v>5508</v>
      </c>
      <c r="D70" s="85"/>
      <c r="E70" s="86"/>
      <c r="F70" s="69"/>
      <c r="G70" s="85"/>
      <c r="H70" s="86"/>
    </row>
    <row r="71" s="2" customFormat="1" ht="31.5" customHeight="1" spans="1:8">
      <c r="A71" s="69"/>
      <c r="B71" s="69"/>
      <c r="C71" s="69"/>
      <c r="D71" s="85" t="s">
        <v>5507</v>
      </c>
      <c r="E71" s="86"/>
      <c r="F71" s="69"/>
      <c r="G71" s="85"/>
      <c r="H71" s="86"/>
    </row>
    <row r="72" s="2" customFormat="1" ht="31.5" customHeight="1" spans="1:8">
      <c r="A72" s="69"/>
      <c r="B72" s="69"/>
      <c r="C72" s="69" t="s">
        <v>5509</v>
      </c>
      <c r="D72" s="85"/>
      <c r="E72" s="86"/>
      <c r="F72" s="69"/>
      <c r="G72" s="85"/>
      <c r="H72" s="86"/>
    </row>
    <row r="73" s="2" customFormat="1" ht="31.5" customHeight="1" spans="1:8">
      <c r="A73" s="69"/>
      <c r="B73" s="69"/>
      <c r="C73" s="69"/>
      <c r="D73" s="85" t="s">
        <v>5507</v>
      </c>
      <c r="E73" s="86"/>
      <c r="F73" s="69"/>
      <c r="G73" s="85"/>
      <c r="H73" s="86"/>
    </row>
    <row r="74" s="2" customFormat="1" ht="31.5" customHeight="1" spans="1:8">
      <c r="A74" s="69"/>
      <c r="B74" s="69" t="s">
        <v>5510</v>
      </c>
      <c r="C74" s="69" t="s">
        <v>5511</v>
      </c>
      <c r="D74" s="85"/>
      <c r="E74" s="86"/>
      <c r="F74" s="69"/>
      <c r="G74" s="85"/>
      <c r="H74" s="86"/>
    </row>
    <row r="75" s="2" customFormat="1" ht="31.5" customHeight="1" spans="1:8">
      <c r="A75" s="69"/>
      <c r="B75" s="69"/>
      <c r="C75" s="69"/>
      <c r="D75" s="85" t="s">
        <v>5507</v>
      </c>
      <c r="E75" s="86"/>
      <c r="F75" s="69"/>
      <c r="G75" s="85"/>
      <c r="H75" s="86"/>
    </row>
    <row r="76" s="2" customFormat="1" ht="31.5" customHeight="1" spans="1:8">
      <c r="A76" s="69"/>
      <c r="B76" s="69"/>
      <c r="C76" s="69" t="s">
        <v>5512</v>
      </c>
      <c r="D76" s="85"/>
      <c r="E76" s="86"/>
      <c r="F76" s="69"/>
      <c r="G76" s="85"/>
      <c r="H76" s="86"/>
    </row>
    <row r="77" s="2" customFormat="1" ht="31.5" customHeight="1" spans="1:8">
      <c r="A77" s="69"/>
      <c r="B77" s="69"/>
      <c r="C77" s="69"/>
      <c r="D77" s="85" t="s">
        <v>5496</v>
      </c>
      <c r="E77" s="86"/>
      <c r="F77" s="69"/>
      <c r="G77" s="85"/>
      <c r="H77" s="86"/>
    </row>
    <row r="78" s="2" customFormat="1" ht="31.5" customHeight="1" spans="1:8">
      <c r="A78" s="69"/>
      <c r="B78" s="69"/>
      <c r="C78" s="69" t="s">
        <v>5513</v>
      </c>
      <c r="D78" s="85"/>
      <c r="E78" s="86"/>
      <c r="F78" s="69"/>
      <c r="G78" s="85"/>
      <c r="H78" s="86"/>
    </row>
    <row r="79" s="2" customFormat="1" ht="31.5" customHeight="1" spans="1:8">
      <c r="A79" s="69"/>
      <c r="B79" s="69"/>
      <c r="C79" s="69"/>
      <c r="D79" s="85" t="s">
        <v>5507</v>
      </c>
      <c r="E79" s="86"/>
      <c r="F79" s="69"/>
      <c r="G79" s="85"/>
      <c r="H79" s="86"/>
    </row>
    <row r="80" s="2" customFormat="1" ht="31.5" customHeight="1" spans="1:8">
      <c r="A80" s="69"/>
      <c r="B80" s="69" t="s">
        <v>5514</v>
      </c>
      <c r="C80" s="69" t="s">
        <v>5515</v>
      </c>
      <c r="D80" s="85"/>
      <c r="E80" s="86"/>
      <c r="F80" s="69"/>
      <c r="G80" s="85"/>
      <c r="H80" s="86"/>
    </row>
    <row r="81" s="2" customFormat="1" ht="31.5" customHeight="1" spans="1:8">
      <c r="A81" s="69"/>
      <c r="B81" s="69"/>
      <c r="C81" s="69"/>
      <c r="D81" s="85" t="s">
        <v>5507</v>
      </c>
      <c r="E81" s="86"/>
      <c r="F81" s="69"/>
      <c r="G81" s="85"/>
      <c r="H81" s="86"/>
    </row>
    <row r="82" s="2" customFormat="1" ht="31.5" customHeight="1" spans="1:8">
      <c r="A82" s="69"/>
      <c r="B82" s="69"/>
      <c r="C82" s="69" t="s">
        <v>5516</v>
      </c>
      <c r="D82" s="85"/>
      <c r="E82" s="86"/>
      <c r="F82" s="69"/>
      <c r="G82" s="85"/>
      <c r="H82" s="86"/>
    </row>
    <row r="83" s="2" customFormat="1" ht="31.5" customHeight="1" spans="1:8">
      <c r="A83" s="69"/>
      <c r="B83" s="69"/>
      <c r="C83" s="69"/>
      <c r="D83" s="85" t="s">
        <v>5496</v>
      </c>
      <c r="E83" s="86"/>
      <c r="F83" s="69"/>
      <c r="G83" s="85"/>
      <c r="H83" s="86"/>
    </row>
    <row r="84" s="2" customFormat="1" ht="31.5" customHeight="1" spans="1:8">
      <c r="A84" s="69"/>
      <c r="B84" s="69"/>
      <c r="C84" s="69" t="s">
        <v>5517</v>
      </c>
      <c r="D84" s="85"/>
      <c r="E84" s="86"/>
      <c r="F84" s="69"/>
      <c r="G84" s="85"/>
      <c r="H84" s="86"/>
    </row>
    <row r="85" s="2" customFormat="1" ht="31.5" customHeight="1" spans="1:8">
      <c r="A85" s="69"/>
      <c r="B85" s="69"/>
      <c r="C85" s="69"/>
      <c r="D85" s="85" t="s">
        <v>5507</v>
      </c>
      <c r="E85" s="86"/>
      <c r="F85" s="69"/>
      <c r="G85" s="85"/>
      <c r="H85" s="86"/>
    </row>
    <row r="86" s="2" customFormat="1" ht="48.75" customHeight="1" spans="1:8">
      <c r="A86" s="69"/>
      <c r="B86" s="69" t="s">
        <v>5518</v>
      </c>
      <c r="C86" s="69" t="s">
        <v>5519</v>
      </c>
      <c r="D86" s="85"/>
      <c r="E86" s="86"/>
      <c r="F86" s="69"/>
      <c r="G86" s="85"/>
      <c r="H86" s="86"/>
    </row>
    <row r="87" s="2" customFormat="1" ht="31.5" customHeight="1" spans="1:8">
      <c r="A87" s="69" t="s">
        <v>5520</v>
      </c>
      <c r="B87" s="69" t="s">
        <v>5521</v>
      </c>
      <c r="C87" s="69"/>
      <c r="D87" s="85"/>
      <c r="E87" s="86"/>
      <c r="F87" s="69"/>
      <c r="G87" s="85"/>
      <c r="H87" s="86"/>
    </row>
    <row r="88" s="2" customFormat="1" ht="22.5" customHeight="1" spans="1:8">
      <c r="A88" s="87" t="s">
        <v>5522</v>
      </c>
      <c r="B88" s="87"/>
      <c r="C88" s="87"/>
      <c r="D88" s="87"/>
      <c r="E88" s="87"/>
      <c r="F88" s="87"/>
      <c r="G88" s="87"/>
      <c r="H88" s="87"/>
    </row>
    <row r="89" s="2" customFormat="1" ht="22.5" customHeight="1" spans="1:8">
      <c r="A89" s="69" t="s">
        <v>5499</v>
      </c>
      <c r="B89" s="69" t="s">
        <v>5500</v>
      </c>
      <c r="C89" s="69" t="s">
        <v>5501</v>
      </c>
      <c r="D89" s="69" t="s">
        <v>5502</v>
      </c>
      <c r="E89" s="69" t="s">
        <v>5503</v>
      </c>
      <c r="F89" s="69"/>
      <c r="G89" s="69"/>
      <c r="H89" s="69" t="s">
        <v>5504</v>
      </c>
    </row>
    <row r="90" s="2" customFormat="1" ht="37.5" customHeight="1" spans="1:8">
      <c r="A90" s="69"/>
      <c r="B90" s="69"/>
      <c r="C90" s="69"/>
      <c r="D90" s="69"/>
      <c r="E90" s="69" t="s">
        <v>5523</v>
      </c>
      <c r="F90" s="69" t="s">
        <v>5524</v>
      </c>
      <c r="G90" s="69" t="s">
        <v>5525</v>
      </c>
      <c r="H90" s="69"/>
    </row>
    <row r="91" s="2" customFormat="1" ht="31.5" customHeight="1" spans="1:8">
      <c r="A91" s="69" t="s">
        <v>5497</v>
      </c>
      <c r="B91" s="69" t="s">
        <v>5505</v>
      </c>
      <c r="C91" s="69" t="s">
        <v>5506</v>
      </c>
      <c r="D91" s="69" t="s">
        <v>5526</v>
      </c>
      <c r="E91" s="69"/>
      <c r="F91" s="69" t="s">
        <v>5704</v>
      </c>
      <c r="G91" s="69" t="s">
        <v>5705</v>
      </c>
      <c r="H91" s="69" t="s">
        <v>5529</v>
      </c>
    </row>
    <row r="92" s="2" customFormat="1" ht="31.5" customHeight="1" spans="1:8">
      <c r="A92" s="69"/>
      <c r="B92" s="69"/>
      <c r="C92" s="69"/>
      <c r="D92" s="69" t="s">
        <v>5507</v>
      </c>
      <c r="E92" s="69"/>
      <c r="F92" s="69"/>
      <c r="G92" s="69"/>
      <c r="H92" s="69"/>
    </row>
    <row r="93" s="2" customFormat="1" ht="31.5" customHeight="1" spans="1:8">
      <c r="A93" s="69"/>
      <c r="B93" s="69"/>
      <c r="C93" s="69" t="s">
        <v>5508</v>
      </c>
      <c r="D93" s="69"/>
      <c r="E93" s="69"/>
      <c r="F93" s="69"/>
      <c r="G93" s="69"/>
      <c r="H93" s="69"/>
    </row>
    <row r="94" s="2" customFormat="1" ht="31.5" customHeight="1" spans="1:8">
      <c r="A94" s="69"/>
      <c r="B94" s="69"/>
      <c r="C94" s="69"/>
      <c r="D94" s="69" t="s">
        <v>5507</v>
      </c>
      <c r="E94" s="69"/>
      <c r="F94" s="69"/>
      <c r="G94" s="69"/>
      <c r="H94" s="69"/>
    </row>
    <row r="95" s="2" customFormat="1" ht="31.5" customHeight="1" spans="1:8">
      <c r="A95" s="69"/>
      <c r="B95" s="69"/>
      <c r="C95" s="69" t="s">
        <v>5509</v>
      </c>
      <c r="D95" s="69"/>
      <c r="E95" s="69"/>
      <c r="F95" s="69"/>
      <c r="G95" s="69"/>
      <c r="H95" s="69"/>
    </row>
    <row r="96" s="2" customFormat="1" ht="31.5" customHeight="1" spans="1:8">
      <c r="A96" s="69"/>
      <c r="B96" s="69"/>
      <c r="C96" s="69"/>
      <c r="D96" s="69" t="s">
        <v>5507</v>
      </c>
      <c r="E96" s="69"/>
      <c r="F96" s="69"/>
      <c r="G96" s="69"/>
      <c r="H96" s="69"/>
    </row>
    <row r="97" s="2" customFormat="1" ht="31.5" customHeight="1" spans="1:8">
      <c r="A97" s="69"/>
      <c r="B97" s="69" t="s">
        <v>5510</v>
      </c>
      <c r="C97" s="69" t="s">
        <v>5511</v>
      </c>
      <c r="D97" s="69" t="s">
        <v>5706</v>
      </c>
      <c r="E97" s="100"/>
      <c r="F97" s="100" t="s">
        <v>5707</v>
      </c>
      <c r="G97" s="100" t="s">
        <v>5708</v>
      </c>
      <c r="H97" s="69" t="s">
        <v>5529</v>
      </c>
    </row>
    <row r="98" s="2" customFormat="1" ht="31.5" customHeight="1" spans="1:8">
      <c r="A98" s="69"/>
      <c r="B98" s="69"/>
      <c r="C98" s="69"/>
      <c r="D98" s="69" t="s">
        <v>5709</v>
      </c>
      <c r="E98" s="100"/>
      <c r="F98" s="100" t="s">
        <v>5710</v>
      </c>
      <c r="G98" s="100" t="s">
        <v>5711</v>
      </c>
      <c r="H98" s="69" t="s">
        <v>5529</v>
      </c>
    </row>
    <row r="99" s="2" customFormat="1" ht="31.5" customHeight="1" spans="1:8">
      <c r="A99" s="69"/>
      <c r="B99" s="69"/>
      <c r="C99" s="69" t="s">
        <v>5512</v>
      </c>
      <c r="D99" s="69" t="s">
        <v>5712</v>
      </c>
      <c r="E99" s="92"/>
      <c r="F99" s="92">
        <v>0.95</v>
      </c>
      <c r="G99" s="69" t="s">
        <v>5623</v>
      </c>
      <c r="H99" s="69" t="s">
        <v>5543</v>
      </c>
    </row>
    <row r="100" ht="31.5" customHeight="1" spans="1:8">
      <c r="A100" s="69"/>
      <c r="B100" s="69"/>
      <c r="C100" s="69"/>
      <c r="D100" s="69" t="s">
        <v>5713</v>
      </c>
      <c r="E100" s="92"/>
      <c r="F100" s="92">
        <v>1</v>
      </c>
      <c r="G100" s="69" t="s">
        <v>5569</v>
      </c>
      <c r="H100" s="69" t="s">
        <v>5543</v>
      </c>
    </row>
    <row r="101" ht="31.5" customHeight="1" spans="1:8">
      <c r="A101" s="69"/>
      <c r="B101" s="69"/>
      <c r="C101" s="69" t="s">
        <v>5513</v>
      </c>
      <c r="D101" s="69" t="s">
        <v>5545</v>
      </c>
      <c r="E101" s="69"/>
      <c r="F101" s="69" t="s">
        <v>5546</v>
      </c>
      <c r="G101" s="69" t="s">
        <v>5546</v>
      </c>
      <c r="H101" s="69" t="s">
        <v>5529</v>
      </c>
    </row>
    <row r="102" ht="31.5" customHeight="1" spans="1:8">
      <c r="A102" s="69"/>
      <c r="B102" s="69"/>
      <c r="C102" s="69"/>
      <c r="D102" s="69" t="s">
        <v>5496</v>
      </c>
      <c r="E102" s="69"/>
      <c r="F102" s="69"/>
      <c r="G102" s="69"/>
      <c r="H102" s="69"/>
    </row>
    <row r="103" ht="37.5" customHeight="1" spans="1:8">
      <c r="A103" s="69"/>
      <c r="B103" s="69" t="s">
        <v>5514</v>
      </c>
      <c r="C103" s="69" t="s">
        <v>5515</v>
      </c>
      <c r="D103" s="69"/>
      <c r="E103" s="69"/>
      <c r="F103" s="69"/>
      <c r="G103" s="69"/>
      <c r="H103" s="69"/>
    </row>
    <row r="104" ht="37.5" customHeight="1" spans="1:8">
      <c r="A104" s="69"/>
      <c r="B104" s="69"/>
      <c r="C104" s="69" t="s">
        <v>5516</v>
      </c>
      <c r="D104" s="69" t="s">
        <v>5714</v>
      </c>
      <c r="E104" s="69"/>
      <c r="F104" s="69" t="s">
        <v>5715</v>
      </c>
      <c r="G104" s="69" t="s">
        <v>5715</v>
      </c>
      <c r="H104" s="69" t="s">
        <v>5529</v>
      </c>
    </row>
    <row r="105" ht="37.5" customHeight="1" spans="1:8">
      <c r="A105" s="69"/>
      <c r="B105" s="69"/>
      <c r="C105" s="69" t="s">
        <v>5517</v>
      </c>
      <c r="D105" s="69"/>
      <c r="E105" s="69"/>
      <c r="F105" s="69"/>
      <c r="G105" s="69"/>
      <c r="H105" s="69"/>
    </row>
    <row r="106" ht="52.5" customHeight="1" spans="1:8">
      <c r="A106" s="69"/>
      <c r="B106" s="69" t="s">
        <v>5518</v>
      </c>
      <c r="C106" s="69" t="s">
        <v>5519</v>
      </c>
      <c r="D106" s="69" t="s">
        <v>5716</v>
      </c>
      <c r="E106" s="92"/>
      <c r="F106" s="92">
        <v>0.98</v>
      </c>
      <c r="G106" s="69" t="s">
        <v>5717</v>
      </c>
      <c r="H106" s="69" t="s">
        <v>5529</v>
      </c>
    </row>
    <row r="107" ht="31.5" customHeight="1" spans="1:8">
      <c r="A107" s="69" t="s">
        <v>5520</v>
      </c>
      <c r="B107" s="69" t="s">
        <v>5553</v>
      </c>
      <c r="C107" s="69"/>
      <c r="D107" s="69"/>
      <c r="E107" s="69"/>
      <c r="F107" s="69"/>
      <c r="G107" s="69"/>
      <c r="H107" s="69"/>
    </row>
  </sheetData>
  <mergeCells count="226">
    <mergeCell ref="A1:H1"/>
    <mergeCell ref="A2:G2"/>
    <mergeCell ref="A3:C3"/>
    <mergeCell ref="D3:G3"/>
    <mergeCell ref="A4:C4"/>
    <mergeCell ref="D4:G4"/>
    <mergeCell ref="A5:C5"/>
    <mergeCell ref="D5:G5"/>
    <mergeCell ref="A6:C6"/>
    <mergeCell ref="D6:G6"/>
    <mergeCell ref="A7:C7"/>
    <mergeCell ref="D7:G7"/>
    <mergeCell ref="A8:G8"/>
    <mergeCell ref="A9:D9"/>
    <mergeCell ref="E9:F9"/>
    <mergeCell ref="A10:H10"/>
    <mergeCell ref="A11:B11"/>
    <mergeCell ref="G11:H11"/>
    <mergeCell ref="A12:B12"/>
    <mergeCell ref="C12:D12"/>
    <mergeCell ref="E12:F12"/>
    <mergeCell ref="G12:H12"/>
    <mergeCell ref="I12:P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K17:O17"/>
    <mergeCell ref="A18:B18"/>
    <mergeCell ref="C18:H18"/>
    <mergeCell ref="A19:B19"/>
    <mergeCell ref="C19:D19"/>
    <mergeCell ref="A20:B20"/>
    <mergeCell ref="C20:H20"/>
    <mergeCell ref="A21:B21"/>
    <mergeCell ref="C21:H21"/>
    <mergeCell ref="A22:B22"/>
    <mergeCell ref="C22:D22"/>
    <mergeCell ref="E22:F22"/>
    <mergeCell ref="G22:H22"/>
    <mergeCell ref="C23:D23"/>
    <mergeCell ref="C24:D24"/>
    <mergeCell ref="C25:D25"/>
    <mergeCell ref="C26:D26"/>
    <mergeCell ref="E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A37:H37"/>
    <mergeCell ref="I37:P37"/>
    <mergeCell ref="B38:C38"/>
    <mergeCell ref="E38:H38"/>
    <mergeCell ref="B39:C39"/>
    <mergeCell ref="E39:H39"/>
    <mergeCell ref="I39:L39"/>
    <mergeCell ref="B40:C40"/>
    <mergeCell ref="E40:H40"/>
    <mergeCell ref="I40:L40"/>
    <mergeCell ref="B41:C41"/>
    <mergeCell ref="E41:H41"/>
    <mergeCell ref="I41:L41"/>
    <mergeCell ref="B42:C42"/>
    <mergeCell ref="E42:H42"/>
    <mergeCell ref="I42:L42"/>
    <mergeCell ref="B43:C43"/>
    <mergeCell ref="E43:H43"/>
    <mergeCell ref="I43:L43"/>
    <mergeCell ref="B44:C44"/>
    <mergeCell ref="E44:H44"/>
    <mergeCell ref="I44:L44"/>
    <mergeCell ref="B45:C45"/>
    <mergeCell ref="E45:H45"/>
    <mergeCell ref="I45:L45"/>
    <mergeCell ref="B46:C46"/>
    <mergeCell ref="E46:H46"/>
    <mergeCell ref="I46:L46"/>
    <mergeCell ref="B47:C47"/>
    <mergeCell ref="E47:H47"/>
    <mergeCell ref="I47:L47"/>
    <mergeCell ref="B48:C48"/>
    <mergeCell ref="E48:H48"/>
    <mergeCell ref="I48:L48"/>
    <mergeCell ref="A49:H49"/>
    <mergeCell ref="I49:L49"/>
    <mergeCell ref="B50:C50"/>
    <mergeCell ref="G50:H50"/>
    <mergeCell ref="B51:C51"/>
    <mergeCell ref="G51:H51"/>
    <mergeCell ref="B52:C52"/>
    <mergeCell ref="G52:H52"/>
    <mergeCell ref="B53:C53"/>
    <mergeCell ref="G53:H53"/>
    <mergeCell ref="B54:C54"/>
    <mergeCell ref="G54:H54"/>
    <mergeCell ref="B55:C55"/>
    <mergeCell ref="G55:H55"/>
    <mergeCell ref="B56:C56"/>
    <mergeCell ref="G56:H56"/>
    <mergeCell ref="B57:C57"/>
    <mergeCell ref="G57:H57"/>
    <mergeCell ref="B58:C58"/>
    <mergeCell ref="G58:H58"/>
    <mergeCell ref="B59:C59"/>
    <mergeCell ref="G59:H59"/>
    <mergeCell ref="A60:H60"/>
    <mergeCell ref="A61:C61"/>
    <mergeCell ref="D61:H61"/>
    <mergeCell ref="A62:C62"/>
    <mergeCell ref="D62:H62"/>
    <mergeCell ref="A63:C63"/>
    <mergeCell ref="D63:H63"/>
    <mergeCell ref="A64:C64"/>
    <mergeCell ref="D64:H64"/>
    <mergeCell ref="A65:C65"/>
    <mergeCell ref="D65:H65"/>
    <mergeCell ref="A66:H66"/>
    <mergeCell ref="D67:E67"/>
    <mergeCell ref="G67:H67"/>
    <mergeCell ref="D68:E68"/>
    <mergeCell ref="G68:H68"/>
    <mergeCell ref="D69:E69"/>
    <mergeCell ref="G69:H69"/>
    <mergeCell ref="D70:E70"/>
    <mergeCell ref="G70:H70"/>
    <mergeCell ref="D71:E71"/>
    <mergeCell ref="G71:H71"/>
    <mergeCell ref="D72:E72"/>
    <mergeCell ref="G72:H72"/>
    <mergeCell ref="D73:E73"/>
    <mergeCell ref="G73:H73"/>
    <mergeCell ref="D74:E74"/>
    <mergeCell ref="G74:H74"/>
    <mergeCell ref="D75:E75"/>
    <mergeCell ref="G75:H75"/>
    <mergeCell ref="D76:E76"/>
    <mergeCell ref="G76:H76"/>
    <mergeCell ref="D77:E77"/>
    <mergeCell ref="G77:H77"/>
    <mergeCell ref="D78:E78"/>
    <mergeCell ref="G78:H78"/>
    <mergeCell ref="D79:E79"/>
    <mergeCell ref="G79:H79"/>
    <mergeCell ref="D80:E80"/>
    <mergeCell ref="G80:H80"/>
    <mergeCell ref="D81:E81"/>
    <mergeCell ref="G81:H81"/>
    <mergeCell ref="D82:E82"/>
    <mergeCell ref="G82:H82"/>
    <mergeCell ref="D83:E83"/>
    <mergeCell ref="G83:H83"/>
    <mergeCell ref="D84:E84"/>
    <mergeCell ref="G84:H84"/>
    <mergeCell ref="D85:E85"/>
    <mergeCell ref="G85:H85"/>
    <mergeCell ref="D86:E86"/>
    <mergeCell ref="G86:H86"/>
    <mergeCell ref="D87:E87"/>
    <mergeCell ref="G87:H87"/>
    <mergeCell ref="A88:H88"/>
    <mergeCell ref="E89:G89"/>
    <mergeCell ref="A68:A86"/>
    <mergeCell ref="A89:A90"/>
    <mergeCell ref="A91:A106"/>
    <mergeCell ref="B68:B73"/>
    <mergeCell ref="B74:B79"/>
    <mergeCell ref="B80:B85"/>
    <mergeCell ref="B89:B90"/>
    <mergeCell ref="B91:B96"/>
    <mergeCell ref="B97:B102"/>
    <mergeCell ref="B103:B105"/>
    <mergeCell ref="C68:C69"/>
    <mergeCell ref="C70:C71"/>
    <mergeCell ref="C72:C73"/>
    <mergeCell ref="C74:C75"/>
    <mergeCell ref="C76:C77"/>
    <mergeCell ref="C78:C79"/>
    <mergeCell ref="C80:C81"/>
    <mergeCell ref="C82:C83"/>
    <mergeCell ref="C84:C85"/>
    <mergeCell ref="C89:C90"/>
    <mergeCell ref="C91:C92"/>
    <mergeCell ref="C93:C94"/>
    <mergeCell ref="C95:C96"/>
    <mergeCell ref="C97:C98"/>
    <mergeCell ref="C99:C100"/>
    <mergeCell ref="C101:C102"/>
    <mergeCell ref="D89:D90"/>
    <mergeCell ref="H2:H8"/>
    <mergeCell ref="H89:H90"/>
    <mergeCell ref="M39:O48"/>
    <mergeCell ref="A23:B26"/>
    <mergeCell ref="A27:B36"/>
    <mergeCell ref="K14:O16"/>
  </mergeCells>
  <conditionalFormatting sqref="C17:D17">
    <cfRule type="expression" dxfId="0" priority="7">
      <formula>OR($C$17=CS!$E$3,$C$17=CS!$E$4)</formula>
    </cfRule>
  </conditionalFormatting>
  <conditionalFormatting sqref="G17:H17">
    <cfRule type="expression" dxfId="0" priority="6">
      <formula>OR(AND($G$17&lt;&gt;"是",SUM(COUNTIF($A$39:$A$48,"309*"),COUNTIF($A$39:$A$48,"310*"))&gt;0),AND($G$17="是",SUM(COUNTIF($A$39:$A$48,"309*"),COUNTIF($A$39:$A$48,"310*"))=0))</formula>
    </cfRule>
  </conditionalFormatting>
  <conditionalFormatting sqref="K18:O18">
    <cfRule type="expression" dxfId="1" priority="19">
      <formula>$AB$18=TRUE</formula>
    </cfRule>
  </conditionalFormatting>
  <conditionalFormatting sqref="C22:D22">
    <cfRule type="expression" dxfId="0" priority="5">
      <formula>$C$22&lt;$G$22</formula>
    </cfRule>
  </conditionalFormatting>
  <conditionalFormatting sqref="D38">
    <cfRule type="expression" dxfId="0" priority="162">
      <formula>AND($G$28&gt;0,SUM($D$39:$D$48)&gt;0,$G$28&lt;&gt;SUM($D$39:$D$48))</formula>
    </cfRule>
  </conditionalFormatting>
  <conditionalFormatting sqref="A39:A48">
    <cfRule type="expression" dxfId="0" priority="11">
      <formula>OR(AND(COUNTIF($C$18,"发改立项")&lt;1,LEFT(A39,3)="309"),AND(COUNTIF($C$18,"发改立项")&gt;0,LEFT(A39,3)="310"))</formula>
    </cfRule>
    <cfRule type="expression" dxfId="0" priority="12">
      <formula>COUNTIF(CS!$K$2:$K$100,A39)=1</formula>
    </cfRule>
  </conditionalFormatting>
  <conditionalFormatting sqref="D39:D48">
    <cfRule type="expression" dxfId="2" priority="9">
      <formula>AND(A39=CS!$L$39,D39&gt;SUM(SUM($G$29,$G$34)*0.02,$G$35:$G$36))</formula>
    </cfRule>
  </conditionalFormatting>
  <conditionalFormatting sqref="B39:C48">
    <cfRule type="expression" dxfId="0" priority="3">
      <formula>COUNTIF(CS!$B$12:$B$14,I39)&gt;0</formula>
    </cfRule>
  </conditionalFormatting>
  <conditionalFormatting sqref="I39:L48">
    <cfRule type="expression" dxfId="3" priority="1">
      <formula>COUNTIF(CS!$B$12:$B$14,I39)&gt;0</formula>
    </cfRule>
  </conditionalFormatting>
  <dataValidations count="15">
    <dataValidation type="list" allowBlank="1" showInputMessage="1" showErrorMessage="1" sqref="D5:G5">
      <formula1>CS!$A$2:$A$174</formula1>
    </dataValidation>
    <dataValidation type="list" allowBlank="1" showInputMessage="1" showErrorMessage="1" sqref="B6">
      <formula1>CS!#REF!</formula1>
    </dataValidation>
    <dataValidation type="list" allowBlank="1" showInputMessage="1" showErrorMessage="1" sqref="D6:G6">
      <formula1>CS!$B$2:$B$5</formula1>
    </dataValidation>
    <dataValidation type="list" allowBlank="1" showInputMessage="1" showErrorMessage="1" sqref="C15:D15">
      <formula1>CS!$C$2:$C$5</formula1>
    </dataValidation>
    <dataValidation type="list" allowBlank="1" showInputMessage="1" showErrorMessage="1" sqref="G15:H15">
      <formula1>CS!$F$2:$F$3</formula1>
    </dataValidation>
    <dataValidation type="list" allowBlank="1" showInputMessage="1" showErrorMessage="1" sqref="C16:D16">
      <formula1>CS!$D$2:$D$3</formula1>
    </dataValidation>
    <dataValidation type="list" allowBlank="1" showInputMessage="1" showErrorMessage="1" sqref="G16:H16">
      <formula1>CS!$G$2:$G$4</formula1>
    </dataValidation>
    <dataValidation type="list" allowBlank="1" showInputMessage="1" showErrorMessage="1" sqref="C17:D17">
      <formula1>CS!$E$2:$E$6</formula1>
    </dataValidation>
    <dataValidation type="list" allowBlank="1" showInputMessage="1" showErrorMessage="1" sqref="G17:H17">
      <formula1>CS!$H$2:$H$3</formula1>
    </dataValidation>
    <dataValidation type="whole" operator="between" allowBlank="1" showInputMessage="1" showErrorMessage="1" sqref="C19:D19" errorStyle="warning">
      <formula1>2000</formula1>
      <formula2>3000</formula2>
    </dataValidation>
    <dataValidation type="whole" operator="between" allowBlank="1" showInputMessage="1" showErrorMessage="1" sqref="F19 H19">
      <formula1>2000</formula1>
      <formula2>3000</formula2>
    </dataValidation>
    <dataValidation type="list" allowBlank="1" showInputMessage="1" showErrorMessage="1" sqref="A39:A48">
      <formula1>CS!$L$2:$L$100</formula1>
    </dataValidation>
    <dataValidation type="list" allowBlank="1" showInputMessage="1" showErrorMessage="1" sqref="A51:A59">
      <formula1>CS!$I$2:$I$4</formula1>
    </dataValidation>
    <dataValidation type="list" allowBlank="1" showInputMessage="1" showErrorMessage="1" sqref="B39:C48">
      <formula1>CS!$BP$2:$BP$1835</formula1>
    </dataValidation>
    <dataValidation type="list" allowBlank="1" showInputMessage="1" showErrorMessage="1" sqref="B51:C59">
      <formula1>CS!$J$2:$J$3</formula1>
    </dataValidation>
  </dataValidations>
  <hyperlinks>
    <hyperlink ref="I12:P12" location="项目申报汇总信息表!A1" display="转到项目申报汇总信息表"/>
    <hyperlink ref="I37" r:id="rId14" display="点击查看《政府收支分类科目》"/>
    <hyperlink ref="I37:P37" r:id="rId14" display="点击查看《政府收支分类科目》"/>
  </hyperlinks>
  <printOptions horizontalCentered="1"/>
  <pageMargins left="0.708661417322835" right="0.708661417322835" top="0.748031496062992" bottom="0.748031496062992" header="0.31496062992126" footer="0.31496062992126"/>
  <pageSetup paperSize="9" firstPageNumber="0" orientation="portrait" useFirstPageNumber="1"/>
  <headerFooter differentFirst="1">
    <oddFooter>&amp;C第 &amp;P 页，共 &amp;N-1 页</oddFooter>
  </headerFooter>
  <rowBreaks count="4" manualBreakCount="4">
    <brk id="9" max="16383" man="1"/>
    <brk id="36" max="16383" man="1"/>
    <brk id="65" max="16383" man="1"/>
    <brk id="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name="Group Box 1" r:id="rId4">
              <controlPr print="0" defaultSize="0">
                <anchor moveWithCells="1">
                  <from>
                    <xdr:col>8</xdr:col>
                    <xdr:colOff>228600</xdr:colOff>
                    <xdr:row>12</xdr:row>
                    <xdr:rowOff>180975</xdr:rowOff>
                  </from>
                  <to>
                    <xdr:col>15</xdr:col>
                    <xdr:colOff>171450</xdr:colOff>
                    <xdr:row>18</xdr:row>
                    <xdr:rowOff>152400</xdr:rowOff>
                  </to>
                </anchor>
              </controlPr>
            </control>
          </mc:Choice>
        </mc:AlternateContent>
        <mc:AlternateContent xmlns:mc="http://schemas.openxmlformats.org/markup-compatibility/2006">
          <mc:Choice Requires="x14">
            <control shapeId="10242" name="Check Box 2" r:id="rId5">
              <controlPr defaultSize="0">
                <anchor moveWithCells="1">
                  <from>
                    <xdr:col>8</xdr:col>
                    <xdr:colOff>412115</xdr:colOff>
                    <xdr:row>12</xdr:row>
                    <xdr:rowOff>360045</xdr:rowOff>
                  </from>
                  <to>
                    <xdr:col>9</xdr:col>
                    <xdr:colOff>514350</xdr:colOff>
                    <xdr:row>13</xdr:row>
                    <xdr:rowOff>194310</xdr:rowOff>
                  </to>
                </anchor>
              </controlPr>
            </control>
          </mc:Choice>
        </mc:AlternateContent>
        <mc:AlternateContent xmlns:mc="http://schemas.openxmlformats.org/markup-compatibility/2006">
          <mc:Choice Requires="x14">
            <control shapeId="10243" name="Check Box 3" r:id="rId6">
              <controlPr defaultSize="0">
                <anchor moveWithCells="1">
                  <from>
                    <xdr:col>8</xdr:col>
                    <xdr:colOff>414020</xdr:colOff>
                    <xdr:row>13</xdr:row>
                    <xdr:rowOff>136525</xdr:rowOff>
                  </from>
                  <to>
                    <xdr:col>9</xdr:col>
                    <xdr:colOff>533400</xdr:colOff>
                    <xdr:row>14</xdr:row>
                    <xdr:rowOff>128905</xdr:rowOff>
                  </to>
                </anchor>
              </controlPr>
            </control>
          </mc:Choice>
        </mc:AlternateContent>
        <mc:AlternateContent xmlns:mc="http://schemas.openxmlformats.org/markup-compatibility/2006">
          <mc:Choice Requires="x14">
            <control shapeId="10244" name="Check Box 4" r:id="rId7">
              <controlPr defaultSize="0">
                <anchor moveWithCells="1">
                  <from>
                    <xdr:col>8</xdr:col>
                    <xdr:colOff>411480</xdr:colOff>
                    <xdr:row>14</xdr:row>
                    <xdr:rowOff>71755</xdr:rowOff>
                  </from>
                  <to>
                    <xdr:col>10</xdr:col>
                    <xdr:colOff>654685</xdr:colOff>
                    <xdr:row>15</xdr:row>
                    <xdr:rowOff>64135</xdr:rowOff>
                  </to>
                </anchor>
              </controlPr>
            </control>
          </mc:Choice>
        </mc:AlternateContent>
        <mc:AlternateContent xmlns:mc="http://schemas.openxmlformats.org/markup-compatibility/2006">
          <mc:Choice Requires="x14">
            <control shapeId="10245" name="Check Box 5" r:id="rId8">
              <controlPr defaultSize="0">
                <anchor moveWithCells="1">
                  <from>
                    <xdr:col>8</xdr:col>
                    <xdr:colOff>411480</xdr:colOff>
                    <xdr:row>15</xdr:row>
                    <xdr:rowOff>6350</xdr:rowOff>
                  </from>
                  <to>
                    <xdr:col>10</xdr:col>
                    <xdr:colOff>616585</xdr:colOff>
                    <xdr:row>15</xdr:row>
                    <xdr:rowOff>285115</xdr:rowOff>
                  </to>
                </anchor>
              </controlPr>
            </control>
          </mc:Choice>
        </mc:AlternateContent>
        <mc:AlternateContent xmlns:mc="http://schemas.openxmlformats.org/markup-compatibility/2006">
          <mc:Choice Requires="x14">
            <control shapeId="10246" name="Check Box 6" r:id="rId9">
              <controlPr defaultSize="0">
                <anchor moveWithCells="1">
                  <from>
                    <xdr:col>8</xdr:col>
                    <xdr:colOff>411480</xdr:colOff>
                    <xdr:row>15</xdr:row>
                    <xdr:rowOff>227330</xdr:rowOff>
                  </from>
                  <to>
                    <xdr:col>10</xdr:col>
                    <xdr:colOff>19050</xdr:colOff>
                    <xdr:row>16</xdr:row>
                    <xdr:rowOff>219710</xdr:rowOff>
                  </to>
                </anchor>
              </controlPr>
            </control>
          </mc:Choice>
        </mc:AlternateContent>
        <mc:AlternateContent xmlns:mc="http://schemas.openxmlformats.org/markup-compatibility/2006">
          <mc:Choice Requires="x14">
            <control shapeId="10247" name="Check Box 7" r:id="rId10">
              <controlPr defaultSize="0">
                <anchor moveWithCells="1">
                  <from>
                    <xdr:col>8</xdr:col>
                    <xdr:colOff>416560</xdr:colOff>
                    <xdr:row>16</xdr:row>
                    <xdr:rowOff>161925</xdr:rowOff>
                  </from>
                  <to>
                    <xdr:col>10</xdr:col>
                    <xdr:colOff>0</xdr:colOff>
                    <xdr:row>17</xdr:row>
                    <xdr:rowOff>154940</xdr:rowOff>
                  </to>
                </anchor>
              </controlPr>
            </control>
          </mc:Choice>
        </mc:AlternateContent>
        <mc:AlternateContent xmlns:mc="http://schemas.openxmlformats.org/markup-compatibility/2006">
          <mc:Choice Requires="x14">
            <control shapeId="10248" name="Check Box 8" r:id="rId11">
              <controlPr defaultSize="0">
                <anchor moveWithCells="1">
                  <from>
                    <xdr:col>8</xdr:col>
                    <xdr:colOff>416560</xdr:colOff>
                    <xdr:row>17</xdr:row>
                    <xdr:rowOff>97155</xdr:rowOff>
                  </from>
                  <to>
                    <xdr:col>9</xdr:col>
                    <xdr:colOff>666750</xdr:colOff>
                    <xdr:row>18</xdr:row>
                    <xdr:rowOff>89535</xdr:rowOff>
                  </to>
                </anchor>
              </controlPr>
            </control>
          </mc:Choice>
        </mc:AlternateContent>
        <mc:AlternateContent xmlns:mc="http://schemas.openxmlformats.org/markup-compatibility/2006">
          <mc:Choice Requires="x14">
            <control shapeId="10270" name="Group Box 30" r:id="rId12">
              <controlPr print="0" defaultSize="0">
                <anchor moveWithCells="1">
                  <from>
                    <xdr:col>11</xdr:col>
                    <xdr:colOff>428625</xdr:colOff>
                    <xdr:row>37</xdr:row>
                    <xdr:rowOff>180975</xdr:rowOff>
                  </from>
                  <to>
                    <xdr:col>15</xdr:col>
                    <xdr:colOff>209550</xdr:colOff>
                    <xdr:row>45</xdr:row>
                    <xdr:rowOff>50800</xdr:rowOff>
                  </to>
                </anchor>
              </controlPr>
            </control>
          </mc:Choice>
        </mc:AlternateContent>
        <mc:AlternateContent xmlns:mc="http://schemas.openxmlformats.org/markup-compatibility/2006">
          <mc:Choice Requires="x14">
            <control shapeId="10271" name="Group Box 31" r:id="rId13">
              <controlPr print="0" defaultSize="0">
                <anchor moveWithCells="1">
                  <from>
                    <xdr:col>8</xdr:col>
                    <xdr:colOff>209550</xdr:colOff>
                    <xdr:row>37</xdr:row>
                    <xdr:rowOff>171450</xdr:rowOff>
                  </from>
                  <to>
                    <xdr:col>11</xdr:col>
                    <xdr:colOff>238125</xdr:colOff>
                    <xdr:row>45</xdr:row>
                    <xdr:rowOff>41275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CS</vt:lpstr>
      <vt:lpstr>村级组织运转</vt:lpstr>
      <vt:lpstr>文化传媒教育事务</vt:lpstr>
      <vt:lpstr>优化营商环境</vt:lpstr>
      <vt:lpstr>业务往来</vt:lpstr>
      <vt:lpstr>农林水事务</vt:lpstr>
      <vt:lpstr>卫生健康事务</vt:lpstr>
      <vt:lpstr>社会保障和就业</vt:lpstr>
      <vt:lpstr>国防动员</vt:lpstr>
      <vt:lpstr>节能环保</vt:lpstr>
      <vt:lpstr>基层争先创优</vt:lpstr>
      <vt:lpstr>灾害防治及应急管理</vt:lpstr>
      <vt:lpstr>脱贫攻坚衔接乡村振兴</vt:lpstr>
      <vt:lpstr>城乡社区支出</vt:lpstr>
      <vt:lpstr>一般公共服务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DengYuTing</cp:lastModifiedBy>
  <dcterms:created xsi:type="dcterms:W3CDTF">2006-09-16T00:00:00Z</dcterms:created>
  <cp:lastPrinted>2024-08-06T03:53:00Z</cp:lastPrinted>
  <dcterms:modified xsi:type="dcterms:W3CDTF">2025-03-06T10:05:36Z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52CB1701C41647CDA429AA74F176BDA5_13</vt:lpwstr>
  </property>
  <property fmtid="{D5CDD505-2E9C-101B-9397-08002B2CF9AE}" pid="3" name="KSOProductBuildVer">
    <vt:lpwstr>2052-12.1.0.20305</vt:lpwstr>
  </property>
</Properties>
</file>